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mhfa_divisions\Homes\Functions (Funds Mgmt, QC, Etc.)\Single Family RFP\2025 RFP\4. Ready for web posting\"/>
    </mc:Choice>
  </mc:AlternateContent>
  <xr:revisionPtr revIDLastSave="0" documentId="8_{0FD0AC90-DCE8-4489-8FF5-35CD736C7200}" xr6:coauthVersionLast="47" xr6:coauthVersionMax="47" xr10:uidLastSave="{00000000-0000-0000-0000-000000000000}"/>
  <workbookProtection workbookAlgorithmName="SHA-512" workbookHashValue="XOvlD63QCYEvw+mEKyIojHekcpEbv3zc7HDbGCAYxbsPsAkkBITjHN1pZVKat7hlJr/Kz8JcFizqPOzOLJVHsA==" workbookSaltValue="sSX3BUHcm1MEiACLA+qI/w==" workbookSpinCount="100000" lockStructure="1"/>
  <bookViews>
    <workbookView xWindow="-120" yWindow="-120" windowWidth="29040" windowHeight="15840" tabRatio="950" xr2:uid="{00000000-000D-0000-FFFF-FFFF00000000}"/>
  </bookViews>
  <sheets>
    <sheet name="SUMMARY" sheetId="62" r:id="rId1"/>
    <sheet name="1 - Sources &amp; Uses" sheetId="38" state="hidden" r:id="rId2"/>
    <sheet name="1 - Project Info" sheetId="43" r:id="rId3"/>
    <sheet name="1 - Leverage" sheetId="42" r:id="rId4"/>
    <sheet name="1 - Value Gap" sheetId="41" r:id="rId5"/>
    <sheet name="1 - Aff Gap" sheetId="45" r:id="rId6"/>
    <sheet name="2 - Sources &amp; Uses" sheetId="46" state="hidden" r:id="rId7"/>
    <sheet name="2 - Project Info" sheetId="47" r:id="rId8"/>
    <sheet name="2 - Leverage" sheetId="48" r:id="rId9"/>
    <sheet name="2 - Value Gap" sheetId="49" r:id="rId10"/>
    <sheet name="2 - Aff Gap" sheetId="50" r:id="rId11"/>
    <sheet name="3 - Sources &amp; Uses" sheetId="51" state="hidden" r:id="rId12"/>
    <sheet name="3 - Project Info" sheetId="52" r:id="rId13"/>
    <sheet name="3 - Leverage" sheetId="53" r:id="rId14"/>
    <sheet name="3 - Value Gap" sheetId="54" r:id="rId15"/>
    <sheet name="3 - Aff Gap" sheetId="61" r:id="rId16"/>
  </sheets>
  <definedNames>
    <definedName name="Choose_One" comment="Click to Drop Down" localSheetId="3">#REF!</definedName>
    <definedName name="Choose_One" comment="Click to Drop Down" localSheetId="2">#REF!</definedName>
    <definedName name="Choose_One" comment="Click to Drop Down" localSheetId="4">#REF!</definedName>
    <definedName name="Choose_One" comment="Click to Drop Down" localSheetId="8">#REF!</definedName>
    <definedName name="Choose_One" comment="Click to Drop Down" localSheetId="7">#REF!</definedName>
    <definedName name="Choose_One" comment="Click to Drop Down" localSheetId="9">#REF!</definedName>
    <definedName name="Choose_One" comment="Click to Drop Down" localSheetId="13">#REF!</definedName>
    <definedName name="Choose_One" comment="Click to Drop Down" localSheetId="12">#REF!</definedName>
    <definedName name="Choose_One" comment="Click to Drop Down" localSheetId="14">#REF!</definedName>
    <definedName name="Choose_One" comment="Click to Drop Down">#REF!</definedName>
    <definedName name="_xlnm.Print_Area" localSheetId="5">'1 - Aff Gap'!$A$1:$F$42</definedName>
    <definedName name="_xlnm.Print_Area" localSheetId="3">'1 - Leverage'!$A$1:$F$22</definedName>
    <definedName name="_xlnm.Print_Area" localSheetId="2">'1 - Project Info'!$A$1:$G$50</definedName>
    <definedName name="_xlnm.Print_Area" localSheetId="1">'1 - Sources &amp; Uses'!$A$1:$I$38</definedName>
    <definedName name="_xlnm.Print_Area" localSheetId="4">'1 - Value Gap'!$A$1:$H$29</definedName>
    <definedName name="_xlnm.Print_Area" localSheetId="10">'2 - Aff Gap'!$A$1:$F$40</definedName>
    <definedName name="_xlnm.Print_Area" localSheetId="8">'2 - Leverage'!$A$1:$F$22</definedName>
    <definedName name="_xlnm.Print_Area" localSheetId="7">'2 - Project Info'!$A$1:$G$50</definedName>
    <definedName name="_xlnm.Print_Area" localSheetId="6">'2 - Sources &amp; Uses'!$A$1:$I$38</definedName>
    <definedName name="_xlnm.Print_Area" localSheetId="9">'2 - Value Gap'!$A$1:$H$29</definedName>
    <definedName name="_xlnm.Print_Area" localSheetId="15">'3 - Aff Gap'!$A$1:$F$40</definedName>
    <definedName name="_xlnm.Print_Area" localSheetId="13">'3 - Leverage'!$A$1:$F$22</definedName>
    <definedName name="_xlnm.Print_Area" localSheetId="12">'3 - Project Info'!$A$1:$G$50</definedName>
    <definedName name="_xlnm.Print_Area" localSheetId="11">'3 - Sources &amp; Uses'!$A$1:$I$38</definedName>
    <definedName name="_xlnm.Print_Area" localSheetId="14">'3 - Value Gap'!$A$1:$H$29</definedName>
    <definedName name="solver_eng" localSheetId="4" hidden="1">1</definedName>
    <definedName name="solver_eng" localSheetId="9" hidden="1">1</definedName>
    <definedName name="solver_eng" localSheetId="14" hidden="1">1</definedName>
    <definedName name="solver_neg" localSheetId="4" hidden="1">1</definedName>
    <definedName name="solver_neg" localSheetId="9" hidden="1">1</definedName>
    <definedName name="solver_neg" localSheetId="14" hidden="1">1</definedName>
    <definedName name="solver_num" localSheetId="4" hidden="1">0</definedName>
    <definedName name="solver_num" localSheetId="9" hidden="1">0</definedName>
    <definedName name="solver_num" localSheetId="14" hidden="1">0</definedName>
    <definedName name="solver_opt" localSheetId="4" hidden="1">'1 - Value Gap'!$H$25</definedName>
    <definedName name="solver_opt" localSheetId="9" hidden="1">'2 - Value Gap'!$H$25</definedName>
    <definedName name="solver_opt" localSheetId="14" hidden="1">'3 - Value Gap'!$H$25</definedName>
    <definedName name="solver_typ" localSheetId="4" hidden="1">1</definedName>
    <definedName name="solver_typ" localSheetId="9" hidden="1">1</definedName>
    <definedName name="solver_typ" localSheetId="14" hidden="1">1</definedName>
    <definedName name="solver_val" localSheetId="4" hidden="1">0</definedName>
    <definedName name="solver_val" localSheetId="9" hidden="1">0</definedName>
    <definedName name="solver_val" localSheetId="14" hidden="1">0</definedName>
    <definedName name="solver_ver" localSheetId="4" hidden="1">3</definedName>
    <definedName name="solver_ver" localSheetId="9" hidden="1">3</definedName>
    <definedName name="solver_ver" localSheetId="14" hidden="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4" i="51" l="1"/>
  <c r="D24" i="46"/>
  <c r="D24" i="38"/>
  <c r="D22" i="38"/>
  <c r="I4" i="38" l="1"/>
  <c r="I4" i="51" l="1"/>
  <c r="I4" i="46"/>
  <c r="I33" i="51"/>
  <c r="I33" i="38"/>
  <c r="I33" i="46"/>
  <c r="F30" i="62"/>
  <c r="F28" i="62"/>
  <c r="F25" i="62"/>
  <c r="I29" i="51"/>
  <c r="I34" i="51"/>
  <c r="I35" i="51"/>
  <c r="I36" i="51"/>
  <c r="I37" i="51"/>
  <c r="I37" i="46"/>
  <c r="I36" i="46"/>
  <c r="I35" i="46"/>
  <c r="I34" i="46"/>
  <c r="C18" i="46" s="1"/>
  <c r="C24" i="46" s="1"/>
  <c r="I29" i="46"/>
  <c r="E19" i="46"/>
  <c r="C19" i="46"/>
  <c r="C19" i="51"/>
  <c r="D20" i="38"/>
  <c r="E20" i="38" s="1"/>
  <c r="D11" i="38"/>
  <c r="D20" i="46"/>
  <c r="D11" i="46"/>
  <c r="D13" i="46" s="1"/>
  <c r="D15" i="46" s="1"/>
  <c r="F11" i="50"/>
  <c r="F13" i="50" s="1"/>
  <c r="G18" i="50" s="1"/>
  <c r="F11" i="61"/>
  <c r="F13" i="61" s="1"/>
  <c r="F38" i="61"/>
  <c r="F39" i="61" s="1"/>
  <c r="F34" i="61"/>
  <c r="G33" i="61"/>
  <c r="F32" i="61"/>
  <c r="F39" i="50"/>
  <c r="F38" i="50"/>
  <c r="F34" i="50"/>
  <c r="G33" i="50"/>
  <c r="F32" i="50"/>
  <c r="H9" i="49"/>
  <c r="H6" i="49"/>
  <c r="H9" i="54"/>
  <c r="H6" i="54"/>
  <c r="H26" i="54"/>
  <c r="I25" i="54"/>
  <c r="H23" i="54"/>
  <c r="H26" i="49"/>
  <c r="I25" i="49"/>
  <c r="H23" i="49"/>
  <c r="G43" i="52"/>
  <c r="G37" i="52"/>
  <c r="G33" i="52"/>
  <c r="F22" i="52"/>
  <c r="F23" i="52" s="1"/>
  <c r="G43" i="47"/>
  <c r="I13" i="46" s="1"/>
  <c r="G37" i="47"/>
  <c r="G33" i="47"/>
  <c r="F22" i="47"/>
  <c r="F23" i="47" s="1"/>
  <c r="F24" i="62"/>
  <c r="F22" i="62"/>
  <c r="I29" i="38"/>
  <c r="I37" i="38"/>
  <c r="I36" i="38"/>
  <c r="I35" i="38"/>
  <c r="I34" i="38"/>
  <c r="C18" i="38" s="1"/>
  <c r="C24" i="38" s="1"/>
  <c r="I24" i="38"/>
  <c r="I23" i="38"/>
  <c r="I12" i="38"/>
  <c r="I5" i="38"/>
  <c r="I9" i="38" s="1"/>
  <c r="I3" i="38"/>
  <c r="A28" i="38"/>
  <c r="B28" i="38"/>
  <c r="C28" i="38"/>
  <c r="D28" i="38"/>
  <c r="A29" i="38"/>
  <c r="B29" i="38"/>
  <c r="C29" i="38"/>
  <c r="D29" i="38"/>
  <c r="A30" i="38"/>
  <c r="B30" i="38"/>
  <c r="C30" i="38"/>
  <c r="D30" i="38"/>
  <c r="A31" i="38"/>
  <c r="B31" i="38"/>
  <c r="C31" i="38"/>
  <c r="D31" i="38"/>
  <c r="A32" i="38"/>
  <c r="B32" i="38"/>
  <c r="C32" i="38"/>
  <c r="D32" i="38"/>
  <c r="A33" i="38"/>
  <c r="B33" i="38"/>
  <c r="C33" i="38"/>
  <c r="D33" i="38"/>
  <c r="A34" i="38"/>
  <c r="B34" i="38"/>
  <c r="C34" i="38"/>
  <c r="D34" i="38"/>
  <c r="A35" i="38"/>
  <c r="B35" i="38"/>
  <c r="C35" i="38"/>
  <c r="D35" i="38"/>
  <c r="A36" i="38"/>
  <c r="B36" i="38"/>
  <c r="C36" i="38"/>
  <c r="D36" i="38"/>
  <c r="A37" i="38"/>
  <c r="B37" i="38"/>
  <c r="C37" i="38"/>
  <c r="D37" i="38"/>
  <c r="D27" i="38"/>
  <c r="C27" i="38"/>
  <c r="B27" i="38"/>
  <c r="A27" i="38"/>
  <c r="C19" i="38"/>
  <c r="C10" i="38"/>
  <c r="C9" i="38"/>
  <c r="B4" i="38"/>
  <c r="E19" i="38"/>
  <c r="E18" i="38"/>
  <c r="E10" i="38"/>
  <c r="E9" i="38"/>
  <c r="B3" i="38"/>
  <c r="B2" i="38"/>
  <c r="I24" i="46"/>
  <c r="I23" i="46"/>
  <c r="I12" i="46"/>
  <c r="I5" i="46"/>
  <c r="I9" i="46" s="1"/>
  <c r="I3" i="46"/>
  <c r="B28" i="46"/>
  <c r="C28" i="46"/>
  <c r="D28" i="46"/>
  <c r="B29" i="46"/>
  <c r="C29" i="46"/>
  <c r="D29" i="46"/>
  <c r="B30" i="46"/>
  <c r="C30" i="46"/>
  <c r="D30" i="46"/>
  <c r="B31" i="46"/>
  <c r="C31" i="46"/>
  <c r="D31" i="46"/>
  <c r="B32" i="46"/>
  <c r="C32" i="46"/>
  <c r="D32" i="46"/>
  <c r="B33" i="46"/>
  <c r="C33" i="46"/>
  <c r="D33" i="46"/>
  <c r="B34" i="46"/>
  <c r="C34" i="46"/>
  <c r="D34" i="46"/>
  <c r="B35" i="46"/>
  <c r="C35" i="46"/>
  <c r="D35" i="46"/>
  <c r="B36" i="46"/>
  <c r="C36" i="46"/>
  <c r="D36" i="46"/>
  <c r="B37" i="46"/>
  <c r="C37" i="46"/>
  <c r="D37" i="46"/>
  <c r="D27" i="46"/>
  <c r="C27" i="46"/>
  <c r="B27" i="46"/>
  <c r="A28" i="46"/>
  <c r="A29" i="46"/>
  <c r="A30" i="46"/>
  <c r="A31" i="46"/>
  <c r="A32" i="46"/>
  <c r="A33" i="46"/>
  <c r="A34" i="46"/>
  <c r="A35" i="46"/>
  <c r="A36" i="46"/>
  <c r="A37" i="46"/>
  <c r="A27" i="46"/>
  <c r="C10" i="46"/>
  <c r="C9" i="46"/>
  <c r="B4" i="46"/>
  <c r="D22" i="46"/>
  <c r="E10" i="46"/>
  <c r="E9" i="46"/>
  <c r="B3" i="46"/>
  <c r="B2" i="46"/>
  <c r="C10" i="51"/>
  <c r="C9" i="51"/>
  <c r="D13" i="38" l="1"/>
  <c r="D15" i="38"/>
  <c r="I28" i="51"/>
  <c r="I11" i="46"/>
  <c r="I11" i="38"/>
  <c r="C11" i="46"/>
  <c r="C13" i="46" s="1"/>
  <c r="C15" i="46" s="1"/>
  <c r="I28" i="46"/>
  <c r="I30" i="46" s="1"/>
  <c r="E18" i="46"/>
  <c r="E20" i="46"/>
  <c r="E11" i="46"/>
  <c r="E11" i="38"/>
  <c r="G38" i="52"/>
  <c r="G44" i="52" s="1"/>
  <c r="H5" i="54" s="1"/>
  <c r="H7" i="54" s="1"/>
  <c r="G38" i="47"/>
  <c r="G44" i="47" s="1"/>
  <c r="H5" i="49" s="1"/>
  <c r="H7" i="49" s="1"/>
  <c r="A28" i="49" s="1"/>
  <c r="G18" i="61"/>
  <c r="F14" i="61"/>
  <c r="G32" i="61" s="1"/>
  <c r="F14" i="50"/>
  <c r="G32" i="50" s="1"/>
  <c r="C20" i="38"/>
  <c r="C11" i="38"/>
  <c r="I25" i="38"/>
  <c r="I25" i="46"/>
  <c r="I38" i="38"/>
  <c r="I7" i="38"/>
  <c r="C22" i="38"/>
  <c r="I38" i="46"/>
  <c r="I7" i="46"/>
  <c r="I14" i="46"/>
  <c r="C20" i="46"/>
  <c r="C22" i="46"/>
  <c r="I23" i="51"/>
  <c r="D11" i="51"/>
  <c r="C11" i="51"/>
  <c r="E10" i="51"/>
  <c r="E9" i="51"/>
  <c r="B4" i="51"/>
  <c r="F11" i="45"/>
  <c r="C13" i="38" l="1"/>
  <c r="C15" i="38"/>
  <c r="I20" i="46"/>
  <c r="I18" i="46"/>
  <c r="I28" i="38"/>
  <c r="I30" i="38" s="1"/>
  <c r="A28" i="54"/>
  <c r="I23" i="54"/>
  <c r="I23" i="49"/>
  <c r="I16" i="46"/>
  <c r="E11" i="51"/>
  <c r="C18" i="51"/>
  <c r="C24" i="51" s="1"/>
  <c r="D22" i="51"/>
  <c r="D20" i="51"/>
  <c r="E20" i="51" s="1"/>
  <c r="E19" i="51"/>
  <c r="E18" i="51"/>
  <c r="D13" i="51"/>
  <c r="D15" i="51" s="1"/>
  <c r="I38" i="51" l="1"/>
  <c r="C20" i="51"/>
  <c r="C13" i="51"/>
  <c r="C15" i="51" s="1"/>
  <c r="C22" i="51"/>
  <c r="H9" i="41"/>
  <c r="F29" i="62" l="1"/>
  <c r="B3" i="51"/>
  <c r="B2" i="51"/>
  <c r="D18" i="53" l="1"/>
  <c r="I13" i="51"/>
  <c r="I30" i="51"/>
  <c r="D37" i="51"/>
  <c r="C37" i="51"/>
  <c r="B37" i="51"/>
  <c r="A37" i="51"/>
  <c r="D36" i="51"/>
  <c r="C36" i="51"/>
  <c r="B36" i="51"/>
  <c r="A36" i="51"/>
  <c r="D35" i="51"/>
  <c r="C35" i="51"/>
  <c r="B35" i="51"/>
  <c r="A35" i="51"/>
  <c r="D34" i="51"/>
  <c r="C34" i="51"/>
  <c r="B34" i="51"/>
  <c r="A34" i="51"/>
  <c r="D33" i="51"/>
  <c r="C33" i="51"/>
  <c r="B33" i="51"/>
  <c r="A33" i="51"/>
  <c r="D32" i="51"/>
  <c r="C32" i="51"/>
  <c r="B32" i="51"/>
  <c r="A32" i="51"/>
  <c r="D31" i="51"/>
  <c r="C31" i="51"/>
  <c r="B31" i="51"/>
  <c r="A31" i="51"/>
  <c r="D30" i="51"/>
  <c r="C30" i="51"/>
  <c r="B30" i="51"/>
  <c r="A30" i="51"/>
  <c r="I24" i="51"/>
  <c r="D29" i="51"/>
  <c r="C29" i="51"/>
  <c r="B29" i="51"/>
  <c r="A29" i="51"/>
  <c r="D28" i="51"/>
  <c r="C28" i="51"/>
  <c r="B28" i="51"/>
  <c r="A28" i="51"/>
  <c r="D27" i="51"/>
  <c r="C27" i="51"/>
  <c r="B27" i="51"/>
  <c r="A27" i="51"/>
  <c r="I12" i="51"/>
  <c r="I5" i="51"/>
  <c r="I3" i="51"/>
  <c r="D18" i="48"/>
  <c r="I7" i="51" l="1"/>
  <c r="I11" i="51"/>
  <c r="I25" i="51"/>
  <c r="I14" i="51"/>
  <c r="I9" i="51"/>
  <c r="F38" i="45"/>
  <c r="I20" i="51" l="1"/>
  <c r="I18" i="51"/>
  <c r="I16" i="51"/>
  <c r="D18" i="42"/>
  <c r="F32" i="45"/>
  <c r="F34" i="45" l="1"/>
  <c r="F19" i="62" s="1"/>
  <c r="H23" i="41"/>
  <c r="H26" i="41"/>
  <c r="F18" i="62" s="1"/>
  <c r="G33" i="45" l="1"/>
  <c r="G43" i="43" l="1"/>
  <c r="I13" i="38" s="1"/>
  <c r="I14" i="38" s="1"/>
  <c r="I20" i="38" s="1"/>
  <c r="G37" i="43"/>
  <c r="G33" i="43"/>
  <c r="I16" i="38" l="1"/>
  <c r="I18" i="38"/>
  <c r="G38" i="43"/>
  <c r="G44" i="43" s="1"/>
  <c r="F39" i="45" l="1"/>
  <c r="F20" i="62" s="1"/>
  <c r="F23" i="62" s="1"/>
  <c r="F32" i="62" l="1"/>
  <c r="F13" i="45"/>
  <c r="F14" i="45" l="1"/>
  <c r="G32" i="45" s="1"/>
  <c r="G18" i="45"/>
  <c r="H6" i="41"/>
  <c r="F22" i="43" l="1"/>
  <c r="F23" i="43" s="1"/>
  <c r="H5" i="41" l="1"/>
  <c r="H7" i="41" s="1"/>
  <c r="I23" i="41" s="1"/>
  <c r="I25" i="41" l="1"/>
  <c r="A28" i="41"/>
</calcChain>
</file>

<file path=xl/sharedStrings.xml><?xml version="1.0" encoding="utf-8"?>
<sst xmlns="http://schemas.openxmlformats.org/spreadsheetml/2006/main" count="936" uniqueCount="216">
  <si>
    <t>Type of Activity 
Being Funded</t>
  </si>
  <si>
    <t>Philanthropic Leverage</t>
  </si>
  <si>
    <t>Ownership Type:</t>
  </si>
  <si>
    <t>Soft Costs</t>
  </si>
  <si>
    <t>Federal Leverage</t>
  </si>
  <si>
    <t xml:space="preserve">Total Hard Costs </t>
  </si>
  <si>
    <t xml:space="preserve"> Project Information Financial Worksheet</t>
  </si>
  <si>
    <t>Typical Lot Size</t>
  </si>
  <si>
    <t>Total Soft Costs</t>
  </si>
  <si>
    <t>Value Gap</t>
  </si>
  <si>
    <t>Local Employer Leverage</t>
  </si>
  <si>
    <t>City Leverage</t>
  </si>
  <si>
    <t>County Leverage</t>
  </si>
  <si>
    <t>State Leverage</t>
  </si>
  <si>
    <t>Click to Enter</t>
  </si>
  <si>
    <t>Manufactured Home</t>
  </si>
  <si>
    <t>Fee Simple</t>
  </si>
  <si>
    <t>Tribal Trust/Allotted</t>
  </si>
  <si>
    <t>Condominium</t>
  </si>
  <si>
    <t>Cooperative</t>
  </si>
  <si>
    <t xml:space="preserve"> Value Gap Worksheet</t>
  </si>
  <si>
    <t>Explanation, clarification or additional information if needed:</t>
  </si>
  <si>
    <t>Yes</t>
  </si>
  <si>
    <t>No</t>
  </si>
  <si>
    <t>Community Second</t>
  </si>
  <si>
    <t>See Minnesota Housing's website for program details</t>
  </si>
  <si>
    <t xml:space="preserve">TOTALS: </t>
  </si>
  <si>
    <t xml:space="preserve"> Property Information: Property Values and Recent Sales</t>
  </si>
  <si>
    <t xml:space="preserve"> Unit Development Budget </t>
  </si>
  <si>
    <t>Style of proposed unit (choose one):</t>
  </si>
  <si>
    <t>Total Finished Square Feet of proposed unit:</t>
  </si>
  <si>
    <t>Number of Bedrooms:</t>
  </si>
  <si>
    <t>Number of Bathrooms:</t>
  </si>
  <si>
    <t>Garage:</t>
  </si>
  <si>
    <t>Lot Width (in Feet):</t>
  </si>
  <si>
    <t>Lot Depth (in Feet):</t>
  </si>
  <si>
    <t>Lot Square Footage:</t>
  </si>
  <si>
    <t>Basement:</t>
  </si>
  <si>
    <t>Finished</t>
  </si>
  <si>
    <t>Unfinished</t>
  </si>
  <si>
    <t>Crawlspace</t>
  </si>
  <si>
    <t>Slab-on-grade</t>
  </si>
  <si>
    <t>Rambler (one story)</t>
  </si>
  <si>
    <t>1 1/2 story</t>
  </si>
  <si>
    <t>Modular</t>
  </si>
  <si>
    <t>2+ story</t>
  </si>
  <si>
    <t>Site-Built</t>
  </si>
  <si>
    <t>Contract-for-Deed</t>
  </si>
  <si>
    <t>Anticipated Value Gap Per Unit</t>
  </si>
  <si>
    <t xml:space="preserve">Total Development Cost Per Unit </t>
  </si>
  <si>
    <t>Applicant's Own Funds</t>
  </si>
  <si>
    <t>Lot Acreage:</t>
  </si>
  <si>
    <t>Total Hard Costs + Soft Costs (Total Development Cost (TDC))</t>
  </si>
  <si>
    <t>If yes, # of stalls:</t>
  </si>
  <si>
    <t>Land Acquisition</t>
  </si>
  <si>
    <t>Unit Construction Total</t>
  </si>
  <si>
    <t>Acquisition, Demolition and Site Work Total</t>
  </si>
  <si>
    <t>Number of stories above grade:</t>
  </si>
  <si>
    <t>For example: Impact Fund Dollars awarded for Affordability Gap would cover settlement charges and minimum required downpayment amount first, and then, if funds are left over, mortgage principal write-down only to the extent allowable per Minnesota Housing's Impact Fund Household Affordability Gap Eligibility policy.</t>
  </si>
  <si>
    <t>Panelized</t>
  </si>
  <si>
    <t>Applicant Name:</t>
  </si>
  <si>
    <t>Project Name:</t>
  </si>
  <si>
    <t>Unit Type:</t>
  </si>
  <si>
    <t>New Construction</t>
  </si>
  <si>
    <t>Proposed</t>
  </si>
  <si>
    <t>Recommended</t>
  </si>
  <si>
    <t xml:space="preserve">Total </t>
  </si>
  <si>
    <t># of Value Gap Units:</t>
  </si>
  <si>
    <t>Construction/Rehabilitation Costs</t>
  </si>
  <si>
    <t>% Over/Under Historical 80th Percentile</t>
  </si>
  <si>
    <t>Committed</t>
  </si>
  <si>
    <t>Total Soft Costs (incl. developer fee)</t>
  </si>
  <si>
    <t>Pending</t>
  </si>
  <si>
    <t xml:space="preserve">TOTAL VALUE GAP SOURCES:  </t>
  </si>
  <si>
    <t>First Mortgage</t>
  </si>
  <si>
    <t>Purchase Price</t>
  </si>
  <si>
    <t>Settlement/Closing Costs</t>
  </si>
  <si>
    <t>Seller Resources</t>
  </si>
  <si>
    <t xml:space="preserve">TOTAL PURCHASE COSTS:   </t>
  </si>
  <si>
    <t>Leverage Source</t>
  </si>
  <si>
    <t>Total Amount</t>
  </si>
  <si>
    <t>Type</t>
  </si>
  <si>
    <t>GMHF: Affordability Gap</t>
  </si>
  <si>
    <t>Minnesota Housing DPA</t>
  </si>
  <si>
    <t xml:space="preserve">TOTAL AFFORDABILITY GAP SOURCES:  </t>
  </si>
  <si>
    <t>Type of Activity</t>
  </si>
  <si>
    <t>Demolition and Utility Connections</t>
  </si>
  <si>
    <t>Typical Unit</t>
  </si>
  <si>
    <t>Select to Enter</t>
  </si>
  <si>
    <t>[enter name of source]</t>
  </si>
  <si>
    <t>Borrower Resources (i.e. borrower's own funds)</t>
  </si>
  <si>
    <t>Other - provide explanation in notes</t>
  </si>
  <si>
    <t>Co-Funder: Greater Minnesota Housing Fund (GMHF)</t>
  </si>
  <si>
    <r>
      <t>Total Purchase Costs</t>
    </r>
    <r>
      <rPr>
        <b/>
        <i/>
        <sz val="11"/>
        <rFont val="Calibri"/>
        <family val="2"/>
      </rPr>
      <t xml:space="preserve"> (Purchase Price + Settlement and Closing Costs)</t>
    </r>
  </si>
  <si>
    <r>
      <t xml:space="preserve">Leverage Sources </t>
    </r>
    <r>
      <rPr>
        <b/>
        <sz val="14"/>
        <color indexed="8"/>
        <rFont val="Calibri"/>
        <family val="2"/>
      </rPr>
      <t>Worksheet</t>
    </r>
  </si>
  <si>
    <t>Are these funds committed?</t>
  </si>
  <si>
    <t>Developer Fee (up to 10% of TDC)</t>
  </si>
  <si>
    <r>
      <t xml:space="preserve">The leveraged sources listed below </t>
    </r>
    <r>
      <rPr>
        <sz val="11"/>
        <rFont val="Calibri"/>
        <family val="2"/>
      </rPr>
      <t>must match the sources on the Leverage Sources Worksheet.</t>
    </r>
  </si>
  <si>
    <t>Funds committed</t>
  </si>
  <si>
    <t xml:space="preserve">% Over/Under Historical 80th Percentile </t>
  </si>
  <si>
    <t xml:space="preserve">TOTAL DEVELOPMENT COST (TDC):  </t>
  </si>
  <si>
    <t>Total Affordability Gap Required</t>
  </si>
  <si>
    <t>Total Admin Fee Required</t>
  </si>
  <si>
    <t xml:space="preserve">IMPACT FUNDS AFFORDABILITY GAP REQUIRED:  </t>
  </si>
  <si>
    <t>Affordability Gap Sources (per unit)</t>
  </si>
  <si>
    <t>Affordability Gap Uses (per unit)</t>
  </si>
  <si>
    <t>Typical Homebuyer Household Profile</t>
  </si>
  <si>
    <t># of Affordability Gap Units:</t>
  </si>
  <si>
    <t>Value Gap Uses (per unit)</t>
  </si>
  <si>
    <t>TDC Impact Fund Historical 80th Percentile</t>
  </si>
  <si>
    <t>Value Gap Sources (per unit)</t>
  </si>
  <si>
    <t>If requesting Administration Fee, be sure to include the total Administration Fee amount into the RFP Funding Request Chart in the General Application Workbook.</t>
  </si>
  <si>
    <t>Prevailing Wage</t>
  </si>
  <si>
    <t>Affordability Gap Worksheet</t>
  </si>
  <si>
    <t>Review eligibility criteria under RFP -- Co-Funder and Partner Information</t>
  </si>
  <si>
    <t>RS means Average TDC (New Construction Only)</t>
  </si>
  <si>
    <t>% Over/Under RS Means Average TDC</t>
  </si>
  <si>
    <t>RS Means Average Hard Costs (New Construction only)</t>
  </si>
  <si>
    <t>% Over/Under RS Means Average Hard Costs</t>
  </si>
  <si>
    <t>Anticipated After Improved Appraised Value (i.e., Fair Market Sales Price)</t>
  </si>
  <si>
    <r>
      <t>For example: explanation for high costs - environmental clean up, larger homes, etc</t>
    </r>
    <r>
      <rPr>
        <b/>
        <i/>
        <sz val="11"/>
        <rFont val="Calibri"/>
        <family val="2"/>
        <scheme val="minor"/>
      </rPr>
      <t>.</t>
    </r>
    <r>
      <rPr>
        <i/>
        <sz val="11"/>
        <rFont val="Calibri"/>
        <family val="2"/>
        <scheme val="minor"/>
      </rPr>
      <t>)</t>
    </r>
  </si>
  <si>
    <t>Impact Fund: Affordability Gap (Grant or Loans)</t>
  </si>
  <si>
    <t xml:space="preserve">Impact Fund: Value Gap </t>
  </si>
  <si>
    <t>Total Leverage Sources</t>
  </si>
  <si>
    <t>Affordability Gap (per unit)</t>
  </si>
  <si>
    <t>Tri-level/multi-level split</t>
  </si>
  <si>
    <t>Bi-level/split entry</t>
  </si>
  <si>
    <t>Prospective/not yet solicited</t>
  </si>
  <si>
    <t xml:space="preserve">Name of Organization Providing Leverage </t>
  </si>
  <si>
    <r>
      <t>Modular</t>
    </r>
    <r>
      <rPr>
        <b/>
        <sz val="11"/>
        <rFont val="Calibri"/>
        <family val="2"/>
      </rPr>
      <t>,</t>
    </r>
    <r>
      <rPr>
        <sz val="11"/>
        <rFont val="Calibri"/>
        <family val="2"/>
      </rPr>
      <t xml:space="preserve"> Panelized, or Site-Built? (choose one):</t>
    </r>
  </si>
  <si>
    <t>Do the costs below include prevailing wage?</t>
  </si>
  <si>
    <t>Land Acquisition (actual cost)</t>
  </si>
  <si>
    <t>Multi-unit (2-4 unit)</t>
  </si>
  <si>
    <t>Yes, attached</t>
  </si>
  <si>
    <t>Yes, detached</t>
  </si>
  <si>
    <r>
      <t>Include all potential sources of affordability gap per unit, including the Impact Fund request. This section should be consistent with your answers to the "Affordability Gap Funding" questions in the Activity Application.</t>
    </r>
    <r>
      <rPr>
        <b/>
        <sz val="11"/>
        <rFont val="Calibri"/>
        <family val="2"/>
        <scheme val="minor"/>
      </rPr>
      <t xml:space="preserve"> </t>
    </r>
    <r>
      <rPr>
        <sz val="11"/>
        <rFont val="Calibri"/>
        <family val="2"/>
        <scheme val="minor"/>
      </rPr>
      <t xml:space="preserve">Leverage sources below </t>
    </r>
    <r>
      <rPr>
        <sz val="11"/>
        <rFont val="Calibri"/>
        <family val="2"/>
      </rPr>
      <t>must match the sources on the Leverage Sources Worksheet.</t>
    </r>
  </si>
  <si>
    <t>Developer Fee</t>
  </si>
  <si>
    <t>Proposed Activity</t>
  </si>
  <si>
    <t>Type of Funds</t>
  </si>
  <si>
    <r>
      <t xml:space="preserve">Minnesota Housing - </t>
    </r>
    <r>
      <rPr>
        <b/>
        <sz val="11"/>
        <rFont val="Calibri"/>
        <family val="2"/>
      </rPr>
      <t xml:space="preserve">Impact Fund  </t>
    </r>
  </si>
  <si>
    <t>Interim Loan</t>
  </si>
  <si>
    <t xml:space="preserve">Deferred Loan  </t>
  </si>
  <si>
    <r>
      <t>Greater Minnesota Housing Fund (GMHF)</t>
    </r>
    <r>
      <rPr>
        <sz val="11"/>
        <rFont val="Calibri"/>
        <family val="2"/>
      </rPr>
      <t xml:space="preserve"> 
(Review eligibility criteria and funding limits on Minnesota Housing's Impact Fund webpage under RFP Co-Funder and Partner Information)</t>
    </r>
  </si>
  <si>
    <t>Value Gap grant</t>
  </si>
  <si>
    <r>
      <t xml:space="preserve">TOTAL </t>
    </r>
    <r>
      <rPr>
        <sz val="11"/>
        <rFont val="Calibri"/>
        <family val="2"/>
      </rPr>
      <t xml:space="preserve">Number of Units with Value Gap x Impact Fund Value Gap Dollars per unit = </t>
    </r>
    <r>
      <rPr>
        <b/>
        <sz val="11"/>
        <rFont val="Calibri"/>
        <family val="2"/>
      </rPr>
      <t xml:space="preserve">Total Impact Fund Value Gap Funds </t>
    </r>
    <r>
      <rPr>
        <sz val="11"/>
        <rFont val="Calibri"/>
        <family val="2"/>
      </rPr>
      <t>for units in set 1</t>
    </r>
  </si>
  <si>
    <t>Affordability Gap grant</t>
  </si>
  <si>
    <t>Total GMHF Request</t>
  </si>
  <si>
    <t>Admin Fee grant</t>
  </si>
  <si>
    <t xml:space="preserve">Total Dollar 
Amount Requested </t>
  </si>
  <si>
    <t>Total Minnesota Housing Request</t>
  </si>
  <si>
    <t>Will properties be placed in a community land trust?</t>
  </si>
  <si>
    <t>Impact Fund: Land Acquisition (HIB)</t>
  </si>
  <si>
    <t>Impact Fund: Value Gap (Grant or HIB)</t>
  </si>
  <si>
    <t>Be sure to enter an amount here if requesting an Interim Loan</t>
  </si>
  <si>
    <t>Total # of units to be completed with Value Gap dollars</t>
  </si>
  <si>
    <t>Total # of units to be completed with Affordability Gap dollars</t>
  </si>
  <si>
    <t xml:space="preserve">Total # of units to be completed with GMHF dollars  </t>
  </si>
  <si>
    <t>Land Acquisition, Demolition, and Utility Connections (CLTs only)</t>
  </si>
  <si>
    <t>Downpayment Assistance/Affordability Gap</t>
  </si>
  <si>
    <t xml:space="preserve">General Construction (include fees, environmental remediation, garage, water, sewer, driveways, landscaping, contingency, etc.) </t>
  </si>
  <si>
    <t>Land Acquisition, Demolition, and Utility Connections</t>
  </si>
  <si>
    <r>
      <rPr>
        <b/>
        <sz val="22"/>
        <rFont val="Calibri"/>
        <family val="2"/>
        <scheme val="minor"/>
      </rPr>
      <t xml:space="preserve">FUNDING REQUEST SUMMARY </t>
    </r>
    <r>
      <rPr>
        <b/>
        <sz val="14"/>
        <rFont val="Calibri"/>
        <family val="2"/>
        <scheme val="minor"/>
      </rPr>
      <t xml:space="preserve">
New Construction
Value Gap and Affordability Gap</t>
    </r>
  </si>
  <si>
    <t xml:space="preserve">Are you willing to accept Housing Infrastructure Bond (HIB) Proceeds? </t>
  </si>
  <si>
    <t xml:space="preserve">Impact Fund Value Gap Historical 80th Percentile </t>
  </si>
  <si>
    <t>Impact Fund Affordability Gap Historical 80th Percentile</t>
  </si>
  <si>
    <t>Hard Costs: Acquisition, Demolition and Site Work</t>
  </si>
  <si>
    <t>Hard Costs: Unit Construction</t>
  </si>
  <si>
    <t>Other (include site work, contingency, etc. Provide an explanation of costs below)</t>
  </si>
  <si>
    <t>Soft Costs (include fees - legal, realtor, professional fees, contingency)</t>
  </si>
  <si>
    <t>GRAND TOTAL New Construction request from all funders</t>
  </si>
  <si>
    <t xml:space="preserve"> IMPACT FUND VALUE GAP REQUIRED: </t>
  </si>
  <si>
    <t>Proposed Typical Unit Information</t>
  </si>
  <si>
    <t>3 - Sources and Uses - New Construction</t>
  </si>
  <si>
    <t>2 - Sources and Uses - New Construction</t>
  </si>
  <si>
    <t>Affordability Gap</t>
  </si>
  <si>
    <t>Total Leverage from non-Impact Fund Sources</t>
  </si>
  <si>
    <t>Construction Costs Impact Fund Historical 80th Percentile</t>
  </si>
  <si>
    <t>2025 RFP Average Affordability Gap Request</t>
  </si>
  <si>
    <t>2025 RFP Average Value Gap Request</t>
  </si>
  <si>
    <t>% Over/Under 2025 Average Request</t>
  </si>
  <si>
    <t>Grant funds may be awarded from a variety of sources.</t>
  </si>
  <si>
    <t>1 - Sources and Uses - New Construction</t>
  </si>
  <si>
    <t>Type of unit described in this worksheet, for example 1-1/2 story single family homes, 5-unit townhomes, duplexes, etc.</t>
  </si>
  <si>
    <r>
      <rPr>
        <b/>
        <sz val="11"/>
        <rFont val="Calibri"/>
        <family val="2"/>
      </rPr>
      <t>Instructions</t>
    </r>
    <r>
      <rPr>
        <sz val="11"/>
        <rFont val="Calibri"/>
        <family val="2"/>
      </rPr>
      <t xml:space="preserve">: Complete this worksheet to request funds for value gap. Provide information on a </t>
    </r>
    <r>
      <rPr>
        <b/>
        <sz val="11"/>
        <rFont val="Calibri"/>
        <family val="2"/>
      </rPr>
      <t>per unit basis</t>
    </r>
    <r>
      <rPr>
        <sz val="11"/>
        <rFont val="Calibri"/>
        <family val="2"/>
      </rPr>
      <t xml:space="preserve">. 
Costs will be reviewed for reasonableness and feasibility. </t>
    </r>
    <r>
      <rPr>
        <sz val="11"/>
        <color rgb="FFFF0000"/>
        <rFont val="Calibri"/>
        <family val="2"/>
      </rPr>
      <t xml:space="preserve">
</t>
    </r>
    <r>
      <rPr>
        <sz val="11"/>
        <rFont val="Calibri"/>
        <family val="2"/>
      </rPr>
      <t xml:space="preserve">
</t>
    </r>
    <r>
      <rPr>
        <b/>
        <sz val="11"/>
        <rFont val="Calibri"/>
        <family val="2"/>
      </rPr>
      <t xml:space="preserve">Include costs to meet Green Communities Criteria, visitability requirements, and prevailing wage (if applicable). </t>
    </r>
  </si>
  <si>
    <t>Provide costs on a per unit basis, do not aggregate</t>
  </si>
  <si>
    <r>
      <rPr>
        <b/>
        <sz val="11"/>
        <rFont val="Calibri"/>
        <family val="2"/>
      </rPr>
      <t xml:space="preserve">Instructions: </t>
    </r>
    <r>
      <rPr>
        <sz val="11"/>
        <rFont val="Calibri"/>
        <family val="2"/>
      </rPr>
      <t>Provide an anticipated Value Gap calculation for units included in this set of tabs on a per unit basis. Leverage sources must match those listed in the Leverage Sources Worksheet.</t>
    </r>
  </si>
  <si>
    <t>Provide the following information on a per unit basis</t>
  </si>
  <si>
    <r>
      <t xml:space="preserve">Value Gap Sources </t>
    </r>
    <r>
      <rPr>
        <b/>
        <strike/>
        <sz val="11"/>
        <rFont val="Calibri"/>
        <family val="2"/>
        <scheme val="minor"/>
      </rPr>
      <t>-</t>
    </r>
    <r>
      <rPr>
        <b/>
        <sz val="11"/>
        <rFont val="Calibri"/>
        <family val="2"/>
      </rPr>
      <t xml:space="preserve"> Per Unit</t>
    </r>
  </si>
  <si>
    <r>
      <t xml:space="preserve">Typical </t>
    </r>
    <r>
      <rPr>
        <b/>
        <sz val="11"/>
        <rFont val="Calibri"/>
        <family val="2"/>
      </rPr>
      <t>Impact Fund Value Gap dollars per unit</t>
    </r>
    <r>
      <rPr>
        <b/>
        <strike/>
        <sz val="11"/>
        <rFont val="Calibri"/>
        <family val="2"/>
        <scheme val="minor"/>
      </rPr>
      <t xml:space="preserve"> </t>
    </r>
  </si>
  <si>
    <t>Total Value Gap contributions from all sources:</t>
  </si>
  <si>
    <r>
      <t xml:space="preserve">TOTAL </t>
    </r>
    <r>
      <rPr>
        <sz val="11"/>
        <rFont val="Calibri"/>
        <family val="2"/>
      </rPr>
      <t>number of proposed units in this set with Impact Fund Value Gap</t>
    </r>
  </si>
  <si>
    <r>
      <rPr>
        <b/>
        <sz val="11"/>
        <rFont val="Calibri"/>
        <family val="2"/>
      </rPr>
      <t xml:space="preserve">Instructions: </t>
    </r>
    <r>
      <rPr>
        <sz val="11"/>
        <rFont val="Calibri"/>
        <family val="2"/>
      </rPr>
      <t>Calculate Affordability Gap for the typical buyer of the typical home you propose to build. Do not underestimate homebuyers' financial capacity to maximize your Impact Fund Affordability Gap request. Actual need may not be the same as the proposed amounts listed. We will prioritize affordability gap for households up to 80% AMI.
If requesting an Administration Fee, complete the Administration Fee section. 
Affordability Gap is only for the following: minimum downpayment required by homebuyer's first mortgage, homebuyer's settlement charges, and long-term affordability gap.</t>
    </r>
  </si>
  <si>
    <t>Estimate Affordability Gap Uses - Per Unit</t>
  </si>
  <si>
    <r>
      <t xml:space="preserve">Affordability Gap Sources - </t>
    </r>
    <r>
      <rPr>
        <b/>
        <sz val="12"/>
        <rFont val="Calibri"/>
        <family val="2"/>
      </rPr>
      <t>Per Unit</t>
    </r>
  </si>
  <si>
    <r>
      <t xml:space="preserve">Typical </t>
    </r>
    <r>
      <rPr>
        <b/>
        <sz val="11"/>
        <rFont val="Calibri"/>
        <family val="2"/>
      </rPr>
      <t>Impact Fund Affordability Gap (grant or loan) dollars per unit</t>
    </r>
  </si>
  <si>
    <t>Other Minnesota Housing downpayment and closing cost assistance (not Impact Fund)</t>
  </si>
  <si>
    <r>
      <t xml:space="preserve">TOTAL </t>
    </r>
    <r>
      <rPr>
        <sz val="11"/>
        <rFont val="Calibri"/>
        <family val="2"/>
      </rPr>
      <t>Number of Proposed Units in this set with Affordability Gap</t>
    </r>
  </si>
  <si>
    <r>
      <t xml:space="preserve">TOTAL </t>
    </r>
    <r>
      <rPr>
        <sz val="11"/>
        <rFont val="Calibri"/>
        <family val="2"/>
      </rPr>
      <t xml:space="preserve">Number of Units  with Affordability Gap x Impact Fund Affordability Gap dollars per unit = </t>
    </r>
    <r>
      <rPr>
        <b/>
        <sz val="11"/>
        <rFont val="Calibri"/>
        <family val="2"/>
      </rPr>
      <t xml:space="preserve">Total Impact Fund Affordability Gap Funds </t>
    </r>
    <r>
      <rPr>
        <sz val="11"/>
        <rFont val="Calibri"/>
        <family val="2"/>
      </rPr>
      <t>requested for units in this set</t>
    </r>
  </si>
  <si>
    <t>Administration Fee for Affordability Gap Funding Only - per unit</t>
  </si>
  <si>
    <t>Administration Fee per unit</t>
  </si>
  <si>
    <r>
      <rPr>
        <b/>
        <sz val="11"/>
        <rFont val="Calibri"/>
        <family val="2"/>
        <scheme val="minor"/>
      </rPr>
      <t>TOTAL</t>
    </r>
    <r>
      <rPr>
        <sz val="11"/>
        <rFont val="Calibri"/>
        <family val="2"/>
        <scheme val="minor"/>
      </rPr>
      <t xml:space="preserve"> Number of proposed units in this set with Affordability Gap</t>
    </r>
  </si>
  <si>
    <r>
      <t xml:space="preserve">TOTAL </t>
    </r>
    <r>
      <rPr>
        <sz val="11"/>
        <rFont val="Calibri"/>
        <family val="2"/>
        <scheme val="minor"/>
      </rPr>
      <t>Number of units requesting Administration Fee x Amount of Administration Fee =</t>
    </r>
    <r>
      <rPr>
        <b/>
        <sz val="11"/>
        <rFont val="Calibri"/>
        <family val="2"/>
        <scheme val="minor"/>
      </rPr>
      <t xml:space="preserve"> Total Impact Fund Administration Fee for units in this Workbook</t>
    </r>
  </si>
  <si>
    <t>Explanation, clarification or information, including any deviation from auto-calculated fields or industry averages, if needed:</t>
  </si>
  <si>
    <t>Gross annual income</t>
  </si>
  <si>
    <t>Credit score</t>
  </si>
  <si>
    <t>Monthly debt</t>
  </si>
  <si>
    <t>Complete additional Housing Activity sets for units or types of units where certain leverage is available only for those units, or where there are other substantial differences in costs or subsidies.</t>
  </si>
  <si>
    <r>
      <rPr>
        <b/>
        <sz val="11"/>
        <rFont val="Calibri"/>
        <family val="2"/>
      </rPr>
      <t>Instructions:</t>
    </r>
    <r>
      <rPr>
        <sz val="11"/>
        <rFont val="Calibri"/>
        <family val="2"/>
      </rPr>
      <t xml:space="preserve"> Complete this workbook if you are requesting funds for Value Gap. If you are requesting only affordability gap funds, complete the Stand-Alone Affordability Gap Application and Workbook instead. 
Complete the green fields in each appliable tab. Grey fields will calculate automatically based on your input in related fields. 
</t>
    </r>
    <r>
      <rPr>
        <b/>
        <sz val="11"/>
        <rFont val="Calibri"/>
        <family val="2"/>
      </rPr>
      <t>Complete a separate set of unit-specific tabs for each type of unit where:</t>
    </r>
    <r>
      <rPr>
        <sz val="11"/>
        <rFont val="Calibri"/>
        <family val="2"/>
      </rPr>
      <t xml:space="preserve">
     o There is a substantial difference in cost and/or subsidy amounts per unit (25% difference or more)
     o Certain leverage is available for some units but not for others
</t>
    </r>
    <r>
      <rPr>
        <sz val="11"/>
        <color rgb="FFFF0000"/>
        <rFont val="Calibri"/>
        <family val="2"/>
      </rPr>
      <t xml:space="preserve">
</t>
    </r>
    <r>
      <rPr>
        <sz val="11"/>
        <rFont val="Calibri"/>
        <family val="2"/>
      </rPr>
      <t>NOTE: Consider how many units you will be able to complete in a three year period. This will be considered when reviewing funding requests.</t>
    </r>
  </si>
  <si>
    <t>70 Character maximum</t>
  </si>
  <si>
    <r>
      <t xml:space="preserve">Anticipated Affordability Gap per unit </t>
    </r>
    <r>
      <rPr>
        <b/>
        <i/>
        <sz val="11"/>
        <rFont val="Calibri"/>
        <family val="2"/>
      </rPr>
      <t>(Total Purchase Price - First Mortgage)</t>
    </r>
  </si>
  <si>
    <t>Demo, Utility Connections, Other (site work, contingency)</t>
  </si>
  <si>
    <t>Combined Borrower and Seller Resources</t>
  </si>
  <si>
    <t>2025 RFP Average Construction  Costs</t>
  </si>
  <si>
    <r>
      <t xml:space="preserve">Instructions: </t>
    </r>
    <r>
      <rPr>
        <sz val="11"/>
        <rFont val="Calibri"/>
        <family val="2"/>
      </rPr>
      <t>Complete the chart below listing the total amount of leverage sources for the units included in this worksheet set. Leverage must also be entered on the associated Value Gap and/or Affordability Gap tab, where leverage amounts need to be entered it on a per unit basis. 
* Only include the portion of the leverage that is specific to the project seeking Impact Funds.
* Do not include the entire dollar amount of a leverage source if only a portion will be available for the units included in this set. 
* Do not include Minnesota Housing Impact Fund Dollars or Greater Minnesota Housing Fund resources in this worksheet.
* Do not include temporary financial support from the Applicant's and Seller's own resources or borrowers' market-rate financing (e.g., first mortgage loans). 
Note:  Committed financial leverage is</t>
    </r>
    <r>
      <rPr>
        <b/>
        <sz val="11"/>
        <rFont val="Calibri"/>
        <family val="2"/>
      </rPr>
      <t xml:space="preserve"> </t>
    </r>
    <r>
      <rPr>
        <sz val="11"/>
        <rFont val="Calibri"/>
        <family val="2"/>
      </rPr>
      <t>the dollar amount of funds dedicated specifically to the proposed project and must be supported by documentation.</t>
    </r>
  </si>
  <si>
    <r>
      <t xml:space="preserve">Total Leverage Amount 
</t>
    </r>
    <r>
      <rPr>
        <sz val="10"/>
        <rFont val="Calibri"/>
        <family val="2"/>
        <scheme val="minor"/>
      </rPr>
      <t>(specific to the project seeking Impact Funds)</t>
    </r>
  </si>
  <si>
    <r>
      <t xml:space="preserve">Notes 
</t>
    </r>
    <r>
      <rPr>
        <sz val="10"/>
        <rFont val="Calibri"/>
        <family val="2"/>
        <scheme val="minor"/>
      </rPr>
      <t>(include dates of possible commitment, how much will go toward the project, or other relevant notes)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</si>
</sst>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0;[Red]#,##0"/>
  </numFmts>
  <fonts count="55" x14ac:knownFonts="1">
    <font>
      <sz val="11"/>
      <color theme="1"/>
      <name val="Calibri"/>
      <family val="2"/>
      <scheme val="minor"/>
    </font>
    <font>
      <b/>
      <sz val="14"/>
      <color indexed="8"/>
      <name val="Calibri"/>
      <family val="2"/>
    </font>
    <font>
      <sz val="11"/>
      <name val="Calibri"/>
      <family val="2"/>
    </font>
    <font>
      <b/>
      <sz val="11"/>
      <name val="Calibri"/>
      <family val="2"/>
    </font>
    <font>
      <sz val="10"/>
      <name val="Verdana"/>
      <family val="2"/>
    </font>
    <font>
      <sz val="10"/>
      <name val="Calibri"/>
      <family val="2"/>
    </font>
    <font>
      <i/>
      <sz val="9"/>
      <name val="Calibri"/>
      <family val="2"/>
    </font>
    <font>
      <sz val="11"/>
      <color theme="1"/>
      <name val="Calibri"/>
      <family val="2"/>
      <scheme val="minor"/>
    </font>
    <font>
      <u/>
      <sz val="11"/>
      <color theme="10"/>
      <name val="Calibri"/>
      <family val="2"/>
    </font>
    <font>
      <b/>
      <sz val="11"/>
      <color theme="1"/>
      <name val="Calibri"/>
      <family val="2"/>
      <scheme val="minor"/>
    </font>
    <font>
      <sz val="11"/>
      <name val="Calibri"/>
      <family val="2"/>
      <scheme val="minor"/>
    </font>
    <font>
      <sz val="11"/>
      <color theme="1"/>
      <name val="Verdana"/>
      <family val="2"/>
    </font>
    <font>
      <sz val="10"/>
      <color theme="1"/>
      <name val="Calibri"/>
      <family val="2"/>
      <scheme val="minor"/>
    </font>
    <font>
      <sz val="8"/>
      <color theme="1"/>
      <name val="Verdana"/>
      <family val="2"/>
    </font>
    <font>
      <b/>
      <sz val="10"/>
      <color theme="1"/>
      <name val="Calibri"/>
      <family val="2"/>
      <scheme val="minor"/>
    </font>
    <font>
      <sz val="10"/>
      <name val="Calibri"/>
      <family val="2"/>
      <scheme val="minor"/>
    </font>
    <font>
      <sz val="14"/>
      <color theme="1"/>
      <name val="Calibri"/>
      <family val="2"/>
      <scheme val="minor"/>
    </font>
    <font>
      <sz val="9"/>
      <color theme="1"/>
      <name val="Verdana"/>
      <family val="2"/>
    </font>
    <font>
      <b/>
      <i/>
      <u/>
      <sz val="11"/>
      <color theme="1"/>
      <name val="Calibri"/>
      <family val="2"/>
      <scheme val="minor"/>
    </font>
    <font>
      <b/>
      <i/>
      <sz val="11"/>
      <color theme="1"/>
      <name val="Calibri"/>
      <family val="2"/>
      <scheme val="minor"/>
    </font>
    <font>
      <sz val="11"/>
      <color rgb="FFFF0000"/>
      <name val="Verdana"/>
      <family val="2"/>
    </font>
    <font>
      <sz val="10"/>
      <color theme="1"/>
      <name val="Verdana"/>
      <family val="2"/>
    </font>
    <font>
      <b/>
      <sz val="11"/>
      <name val="Calibri"/>
      <family val="2"/>
      <scheme val="minor"/>
    </font>
    <font>
      <sz val="10"/>
      <color rgb="FFFF0000"/>
      <name val="Calibri"/>
      <family val="2"/>
      <scheme val="minor"/>
    </font>
    <font>
      <sz val="12"/>
      <color theme="1"/>
      <name val="Calibri"/>
      <family val="2"/>
      <scheme val="minor"/>
    </font>
    <font>
      <b/>
      <sz val="14"/>
      <name val="Calibri"/>
      <family val="2"/>
      <scheme val="minor"/>
    </font>
    <font>
      <b/>
      <sz val="11"/>
      <color theme="1"/>
      <name val="Calibri"/>
      <family val="2"/>
    </font>
    <font>
      <i/>
      <sz val="10"/>
      <color theme="1"/>
      <name val="Calibri"/>
      <family val="2"/>
      <scheme val="minor"/>
    </font>
    <font>
      <b/>
      <sz val="14"/>
      <color rgb="FF000000"/>
      <name val="Calibri"/>
      <family val="2"/>
      <scheme val="minor"/>
    </font>
    <font>
      <b/>
      <sz val="14"/>
      <color theme="1"/>
      <name val="Calibri"/>
      <family val="2"/>
      <scheme val="minor"/>
    </font>
    <font>
      <i/>
      <sz val="11"/>
      <name val="Calibri"/>
      <family val="2"/>
      <scheme val="minor"/>
    </font>
    <font>
      <b/>
      <sz val="12"/>
      <name val="Calibri"/>
      <family val="2"/>
      <scheme val="minor"/>
    </font>
    <font>
      <b/>
      <sz val="10"/>
      <name val="Calibri"/>
      <family val="2"/>
      <scheme val="minor"/>
    </font>
    <font>
      <b/>
      <sz val="10"/>
      <color theme="1"/>
      <name val="Calibri"/>
      <family val="2"/>
    </font>
    <font>
      <sz val="10"/>
      <color theme="1"/>
      <name val="Calibri"/>
      <family val="2"/>
    </font>
    <font>
      <sz val="10"/>
      <color rgb="FFFF0000"/>
      <name val="Calibri"/>
      <family val="2"/>
    </font>
    <font>
      <i/>
      <sz val="10"/>
      <name val="Calibri"/>
      <family val="2"/>
    </font>
    <font>
      <b/>
      <sz val="10"/>
      <name val="Calibri"/>
      <family val="2"/>
    </font>
    <font>
      <i/>
      <sz val="11"/>
      <name val="Calibri"/>
      <family val="2"/>
    </font>
    <font>
      <b/>
      <i/>
      <sz val="11"/>
      <name val="Calibri"/>
      <family val="2"/>
    </font>
    <font>
      <b/>
      <sz val="10"/>
      <color rgb="FFFF0000"/>
      <name val="Calibri"/>
      <family val="2"/>
    </font>
    <font>
      <sz val="11"/>
      <color rgb="FF0070C0"/>
      <name val="Calibri"/>
      <family val="2"/>
      <scheme val="minor"/>
    </font>
    <font>
      <i/>
      <sz val="10"/>
      <name val="Calibri"/>
      <family val="2"/>
      <scheme val="minor"/>
    </font>
    <font>
      <sz val="11"/>
      <name val="Verdana"/>
      <family val="2"/>
    </font>
    <font>
      <b/>
      <strike/>
      <sz val="11"/>
      <name val="Calibri"/>
      <family val="2"/>
      <scheme val="minor"/>
    </font>
    <font>
      <b/>
      <i/>
      <sz val="11"/>
      <name val="Calibri"/>
      <family val="2"/>
      <scheme val="minor"/>
    </font>
    <font>
      <sz val="11"/>
      <color rgb="FFFF0000"/>
      <name val="Calibri"/>
      <family val="2"/>
    </font>
    <font>
      <sz val="12"/>
      <name val="Calibri"/>
      <family val="2"/>
      <scheme val="minor"/>
    </font>
    <font>
      <b/>
      <sz val="22"/>
      <name val="Calibri"/>
      <family val="2"/>
      <scheme val="minor"/>
    </font>
    <font>
      <b/>
      <sz val="12"/>
      <name val="Calibri"/>
      <family val="2"/>
    </font>
    <font>
      <b/>
      <sz val="10"/>
      <color rgb="FFC00000"/>
      <name val="Calibri"/>
      <family val="2"/>
      <scheme val="minor"/>
    </font>
    <font>
      <sz val="10"/>
      <color rgb="FFC00000"/>
      <name val="Calibri"/>
      <family val="2"/>
      <scheme val="minor"/>
    </font>
    <font>
      <b/>
      <sz val="10"/>
      <color rgb="FFC00000"/>
      <name val="Calibri"/>
      <family val="2"/>
    </font>
    <font>
      <sz val="10"/>
      <color rgb="FFC00000"/>
      <name val="Calibri"/>
      <family val="2"/>
    </font>
    <font>
      <i/>
      <sz val="10"/>
      <color rgb="FFC00000"/>
      <name val="Calibri"/>
      <family val="2"/>
    </font>
  </fonts>
  <fills count="10">
    <fill>
      <patternFill patternType="none"/>
    </fill>
    <fill>
      <patternFill patternType="gray125"/>
    </fill>
    <fill>
      <patternFill patternType="solid">
        <fgColor theme="0" tint="-0.14999847407452621"/>
        <bgColor indexed="64"/>
      </patternFill>
    </fill>
    <fill>
      <patternFill patternType="solid">
        <fgColor theme="6" tint="0.39997558519241921"/>
        <bgColor theme="0"/>
      </patternFill>
    </fill>
    <fill>
      <patternFill patternType="solid">
        <fgColor theme="6" tint="0.39997558519241921"/>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2"/>
        <bgColor indexed="64"/>
      </patternFill>
    </fill>
    <fill>
      <patternFill patternType="solid">
        <fgColor theme="0"/>
        <bgColor indexed="64"/>
      </patternFill>
    </fill>
  </fills>
  <borders count="65">
    <border>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bottom style="medium">
        <color indexed="64"/>
      </bottom>
      <diagonal/>
    </border>
    <border>
      <left/>
      <right style="medium">
        <color indexed="64"/>
      </right>
      <top style="medium">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medium">
        <color indexed="64"/>
      </right>
      <top style="thin">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ck">
        <color indexed="64"/>
      </left>
      <right style="medium">
        <color indexed="64"/>
      </right>
      <top style="thick">
        <color indexed="64"/>
      </top>
      <bottom style="thick">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style="thick">
        <color indexed="64"/>
      </top>
      <bottom/>
      <diagonal/>
    </border>
    <border>
      <left/>
      <right style="medium">
        <color indexed="64"/>
      </right>
      <top/>
      <bottom style="thick">
        <color indexed="64"/>
      </bottom>
      <diagonal/>
    </border>
    <border>
      <left/>
      <right style="thick">
        <color indexed="64"/>
      </right>
      <top style="thick">
        <color indexed="64"/>
      </top>
      <bottom style="thick">
        <color indexed="64"/>
      </bottom>
      <diagonal/>
    </border>
    <border>
      <left style="thin">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s>
  <cellStyleXfs count="5">
    <xf numFmtId="0" fontId="0" fillId="0" borderId="0"/>
    <xf numFmtId="43" fontId="7" fillId="0" borderId="0" applyFont="0" applyFill="0" applyBorder="0" applyAlignment="0" applyProtection="0"/>
    <xf numFmtId="44" fontId="7" fillId="0" borderId="0" applyFont="0" applyFill="0" applyBorder="0" applyAlignment="0" applyProtection="0"/>
    <xf numFmtId="0" fontId="8" fillId="0" borderId="0" applyNumberFormat="0" applyFill="0" applyBorder="0" applyAlignment="0" applyProtection="0">
      <alignment vertical="top"/>
      <protection locked="0"/>
    </xf>
    <xf numFmtId="9" fontId="7" fillId="0" borderId="0" applyFont="0" applyFill="0" applyBorder="0" applyAlignment="0" applyProtection="0"/>
  </cellStyleXfs>
  <cellXfs count="597">
    <xf numFmtId="0" fontId="0" fillId="0" borderId="0" xfId="0"/>
    <xf numFmtId="44" fontId="10" fillId="0" borderId="1" xfId="2" applyFont="1" applyFill="1" applyBorder="1" applyAlignment="1" applyProtection="1">
      <alignment vertical="center"/>
    </xf>
    <xf numFmtId="0" fontId="11" fillId="0" borderId="0" xfId="0" applyFont="1" applyFill="1" applyProtection="1"/>
    <xf numFmtId="0" fontId="13" fillId="0" borderId="0" xfId="0" applyFont="1" applyFill="1" applyProtection="1"/>
    <xf numFmtId="0" fontId="12" fillId="0" borderId="0" xfId="0" applyFont="1" applyFill="1" applyProtection="1"/>
    <xf numFmtId="0" fontId="11" fillId="0" borderId="0" xfId="0" applyFont="1" applyFill="1" applyBorder="1" applyProtection="1"/>
    <xf numFmtId="0" fontId="13" fillId="0" borderId="0" xfId="0" applyFont="1" applyFill="1" applyBorder="1" applyAlignment="1" applyProtection="1">
      <alignment vertical="center" wrapText="1"/>
    </xf>
    <xf numFmtId="0" fontId="16" fillId="0" borderId="0" xfId="0" applyFont="1" applyFill="1" applyProtection="1"/>
    <xf numFmtId="0" fontId="0" fillId="0" borderId="9" xfId="0" applyFont="1" applyFill="1" applyBorder="1" applyAlignment="1" applyProtection="1">
      <alignment vertical="center"/>
    </xf>
    <xf numFmtId="0" fontId="0" fillId="0" borderId="0" xfId="0" applyFont="1" applyFill="1" applyBorder="1" applyAlignment="1" applyProtection="1">
      <alignment vertical="center"/>
    </xf>
    <xf numFmtId="0" fontId="0" fillId="0" borderId="1" xfId="0" applyFont="1" applyFill="1" applyBorder="1" applyAlignment="1" applyProtection="1">
      <alignment vertical="center"/>
    </xf>
    <xf numFmtId="0" fontId="0" fillId="0" borderId="0" xfId="0" applyFont="1" applyProtection="1"/>
    <xf numFmtId="0" fontId="0" fillId="0" borderId="0" xfId="0" applyFill="1" applyBorder="1" applyAlignment="1" applyProtection="1">
      <alignment vertical="center"/>
    </xf>
    <xf numFmtId="0" fontId="0" fillId="0" borderId="0" xfId="0" applyProtection="1"/>
    <xf numFmtId="0" fontId="17" fillId="0" borderId="0" xfId="0" applyFont="1" applyFill="1" applyProtection="1"/>
    <xf numFmtId="0" fontId="0" fillId="0" borderId="0" xfId="0" applyFont="1" applyFill="1" applyBorder="1" applyAlignment="1" applyProtection="1">
      <alignment horizontal="center" vertical="center"/>
    </xf>
    <xf numFmtId="0" fontId="7" fillId="0" borderId="1" xfId="1" applyNumberFormat="1" applyFont="1" applyFill="1" applyBorder="1" applyAlignment="1" applyProtection="1">
      <alignment vertical="center"/>
    </xf>
    <xf numFmtId="0" fontId="17" fillId="0" borderId="0" xfId="0" applyFont="1" applyBorder="1" applyProtection="1"/>
    <xf numFmtId="0" fontId="0" fillId="0" borderId="9" xfId="0" applyFill="1" applyBorder="1" applyAlignment="1" applyProtection="1">
      <alignment horizontal="right" vertical="center"/>
    </xf>
    <xf numFmtId="0" fontId="0" fillId="0" borderId="0" xfId="0" applyFill="1" applyBorder="1" applyAlignment="1" applyProtection="1">
      <alignment horizontal="center" vertical="center"/>
    </xf>
    <xf numFmtId="0" fontId="18" fillId="0" borderId="9" xfId="0" applyFont="1" applyFill="1" applyBorder="1" applyAlignment="1" applyProtection="1">
      <alignment vertical="center"/>
    </xf>
    <xf numFmtId="0" fontId="0" fillId="2" borderId="4" xfId="0" applyFont="1" applyFill="1" applyBorder="1" applyAlignment="1" applyProtection="1">
      <alignment horizontal="center" vertical="center"/>
    </xf>
    <xf numFmtId="0" fontId="18" fillId="0" borderId="0" xfId="0" applyFont="1" applyFill="1" applyBorder="1" applyAlignment="1" applyProtection="1">
      <alignment vertical="center"/>
    </xf>
    <xf numFmtId="0" fontId="18" fillId="0" borderId="1" xfId="0" applyFont="1" applyFill="1" applyBorder="1" applyAlignment="1" applyProtection="1">
      <alignment vertical="center"/>
    </xf>
    <xf numFmtId="0" fontId="19" fillId="0" borderId="0" xfId="0" applyFont="1" applyFill="1" applyBorder="1" applyAlignment="1" applyProtection="1">
      <alignment horizontal="left" vertical="center" indent="5"/>
    </xf>
    <xf numFmtId="9" fontId="17" fillId="0" borderId="0" xfId="0" applyNumberFormat="1" applyFont="1" applyFill="1" applyProtection="1"/>
    <xf numFmtId="44" fontId="7" fillId="0" borderId="1" xfId="2" applyFont="1" applyFill="1" applyBorder="1" applyAlignment="1" applyProtection="1">
      <alignment horizontal="center" vertical="center"/>
    </xf>
    <xf numFmtId="0" fontId="0" fillId="0" borderId="0" xfId="0" applyFont="1" applyFill="1" applyBorder="1" applyAlignment="1" applyProtection="1">
      <alignment horizontal="left" vertical="top"/>
    </xf>
    <xf numFmtId="0" fontId="9" fillId="0" borderId="0" xfId="0" applyFont="1" applyFill="1" applyBorder="1" applyAlignment="1" applyProtection="1">
      <alignment vertical="center"/>
    </xf>
    <xf numFmtId="0" fontId="0" fillId="0" borderId="0" xfId="0" applyFont="1" applyFill="1" applyBorder="1" applyProtection="1"/>
    <xf numFmtId="0" fontId="4" fillId="0" borderId="0" xfId="0" applyFont="1" applyFill="1" applyBorder="1" applyAlignment="1" applyProtection="1">
      <alignment vertical="center"/>
    </xf>
    <xf numFmtId="0" fontId="21" fillId="0" borderId="9" xfId="0" applyFont="1" applyFill="1" applyBorder="1" applyAlignment="1" applyProtection="1">
      <alignment vertical="center"/>
    </xf>
    <xf numFmtId="0" fontId="10" fillId="0" borderId="0" xfId="0" applyFont="1" applyFill="1" applyBorder="1" applyProtection="1"/>
    <xf numFmtId="0" fontId="10" fillId="0" borderId="9" xfId="0" applyFont="1" applyFill="1" applyBorder="1" applyProtection="1"/>
    <xf numFmtId="0" fontId="10" fillId="0" borderId="1" xfId="0" applyFont="1" applyFill="1" applyBorder="1" applyProtection="1"/>
    <xf numFmtId="0" fontId="12" fillId="0" borderId="0" xfId="0" applyFont="1" applyProtection="1"/>
    <xf numFmtId="0" fontId="12" fillId="0" borderId="0" xfId="0" applyFont="1" applyFill="1" applyBorder="1" applyProtection="1"/>
    <xf numFmtId="0" fontId="12" fillId="0" borderId="0" xfId="0" applyFont="1" applyBorder="1" applyProtection="1"/>
    <xf numFmtId="0" fontId="23" fillId="0" borderId="0" xfId="0" applyFont="1" applyFill="1" applyBorder="1" applyProtection="1"/>
    <xf numFmtId="0" fontId="10" fillId="0" borderId="13" xfId="0" applyFont="1" applyFill="1" applyBorder="1" applyAlignment="1" applyProtection="1"/>
    <xf numFmtId="0" fontId="10" fillId="0" borderId="15" xfId="0" applyFont="1" applyFill="1" applyBorder="1" applyAlignment="1" applyProtection="1">
      <alignment vertical="center"/>
    </xf>
    <xf numFmtId="0" fontId="15" fillId="0" borderId="9" xfId="0" applyFont="1" applyBorder="1" applyProtection="1"/>
    <xf numFmtId="0" fontId="15" fillId="0" borderId="0" xfId="0" applyFont="1" applyBorder="1" applyProtection="1"/>
    <xf numFmtId="0" fontId="17" fillId="0" borderId="0" xfId="0" applyFont="1" applyFill="1" applyAlignment="1" applyProtection="1">
      <alignment horizontal="center"/>
    </xf>
    <xf numFmtId="0" fontId="2" fillId="0" borderId="0" xfId="0" applyFont="1" applyFill="1" applyBorder="1" applyAlignment="1" applyProtection="1">
      <alignment vertical="center"/>
    </xf>
    <xf numFmtId="0" fontId="10" fillId="0" borderId="13" xfId="0" applyFont="1" applyFill="1" applyBorder="1" applyAlignment="1" applyProtection="1">
      <alignment horizontal="left" vertical="top" wrapText="1"/>
    </xf>
    <xf numFmtId="0" fontId="22" fillId="0" borderId="0" xfId="0" applyFont="1" applyFill="1" applyBorder="1" applyAlignment="1" applyProtection="1">
      <alignment horizontal="left" vertical="center"/>
    </xf>
    <xf numFmtId="44" fontId="9" fillId="2" borderId="4" xfId="2" applyFont="1" applyFill="1" applyBorder="1" applyAlignment="1" applyProtection="1">
      <alignment horizontal="right" vertical="center"/>
    </xf>
    <xf numFmtId="44" fontId="10" fillId="2" borderId="4" xfId="2" applyFont="1" applyFill="1" applyBorder="1" applyAlignment="1" applyProtection="1">
      <alignment horizontal="right" vertical="center"/>
    </xf>
    <xf numFmtId="0" fontId="0" fillId="0" borderId="28" xfId="0" applyFont="1" applyFill="1" applyBorder="1" applyAlignment="1" applyProtection="1">
      <alignment vertical="center"/>
    </xf>
    <xf numFmtId="0" fontId="0" fillId="0" borderId="27" xfId="0" applyFont="1" applyFill="1" applyBorder="1" applyAlignment="1" applyProtection="1">
      <alignment vertical="center"/>
    </xf>
    <xf numFmtId="0" fontId="9" fillId="0" borderId="6" xfId="0" applyFont="1" applyFill="1" applyBorder="1" applyAlignment="1" applyProtection="1">
      <alignment vertical="center"/>
    </xf>
    <xf numFmtId="0" fontId="0" fillId="0" borderId="0" xfId="0" applyFill="1" applyBorder="1" applyAlignment="1" applyProtection="1">
      <alignment horizontal="right" vertical="center"/>
    </xf>
    <xf numFmtId="0" fontId="0" fillId="0" borderId="0" xfId="0" applyFont="1" applyFill="1" applyBorder="1" applyAlignment="1" applyProtection="1">
      <alignment horizontal="center"/>
    </xf>
    <xf numFmtId="0" fontId="0" fillId="0" borderId="28" xfId="0" applyFill="1" applyBorder="1" applyAlignment="1" applyProtection="1">
      <alignment vertical="center"/>
    </xf>
    <xf numFmtId="0" fontId="0" fillId="0" borderId="29" xfId="0" applyFont="1" applyFill="1" applyBorder="1" applyAlignment="1" applyProtection="1">
      <alignment vertical="center"/>
    </xf>
    <xf numFmtId="0" fontId="27" fillId="0" borderId="0" xfId="0" applyFont="1" applyFill="1" applyProtection="1"/>
    <xf numFmtId="2" fontId="0" fillId="2" borderId="4" xfId="0" applyNumberFormat="1" applyFont="1" applyFill="1" applyBorder="1" applyAlignment="1" applyProtection="1">
      <alignment horizontal="center" vertical="center"/>
    </xf>
    <xf numFmtId="0" fontId="23" fillId="0" borderId="0" xfId="0" applyFont="1" applyFill="1" applyProtection="1"/>
    <xf numFmtId="0" fontId="9" fillId="0" borderId="9" xfId="0" applyFont="1" applyFill="1" applyBorder="1" applyAlignment="1" applyProtection="1">
      <alignment vertical="center"/>
    </xf>
    <xf numFmtId="0" fontId="10" fillId="0" borderId="1" xfId="0" applyFont="1" applyFill="1" applyBorder="1" applyAlignment="1" applyProtection="1"/>
    <xf numFmtId="0" fontId="10" fillId="0" borderId="14" xfId="0" applyFont="1" applyFill="1" applyBorder="1" applyAlignment="1" applyProtection="1">
      <alignment horizontal="left" vertical="top"/>
    </xf>
    <xf numFmtId="0" fontId="10" fillId="0" borderId="15" xfId="0" applyFont="1" applyFill="1" applyBorder="1" applyProtection="1"/>
    <xf numFmtId="44" fontId="22" fillId="2" borderId="4" xfId="2" applyFont="1" applyFill="1" applyBorder="1" applyAlignment="1" applyProtection="1">
      <alignment horizontal="right" vertical="center"/>
    </xf>
    <xf numFmtId="0" fontId="22" fillId="0" borderId="9" xfId="0" applyFont="1" applyFill="1" applyBorder="1" applyAlignment="1" applyProtection="1">
      <alignment horizontal="center" vertical="top" wrapText="1"/>
    </xf>
    <xf numFmtId="0" fontId="22" fillId="0" borderId="0" xfId="0" applyFont="1" applyFill="1" applyBorder="1" applyAlignment="1" applyProtection="1">
      <alignment horizontal="center" vertical="top" wrapText="1"/>
    </xf>
    <xf numFmtId="0" fontId="22" fillId="0" borderId="9" xfId="0" applyFont="1" applyFill="1" applyBorder="1" applyAlignment="1" applyProtection="1">
      <alignment horizontal="left" vertical="top"/>
    </xf>
    <xf numFmtId="0" fontId="22" fillId="0" borderId="14" xfId="0" applyFont="1" applyFill="1" applyBorder="1" applyAlignment="1" applyProtection="1">
      <alignment vertical="center"/>
    </xf>
    <xf numFmtId="0" fontId="9" fillId="0" borderId="41" xfId="0" applyFont="1" applyFill="1" applyBorder="1" applyAlignment="1" applyProtection="1">
      <alignment vertical="center"/>
    </xf>
    <xf numFmtId="0" fontId="9" fillId="0" borderId="42" xfId="0" applyFont="1" applyFill="1" applyBorder="1" applyAlignment="1" applyProtection="1">
      <alignment vertical="center"/>
    </xf>
    <xf numFmtId="0" fontId="10" fillId="0" borderId="0" xfId="0" applyFont="1" applyFill="1" applyBorder="1" applyAlignment="1" applyProtection="1">
      <alignment vertical="center"/>
    </xf>
    <xf numFmtId="0" fontId="22" fillId="0" borderId="9" xfId="0" applyFont="1" applyFill="1" applyBorder="1" applyAlignment="1" applyProtection="1">
      <alignment horizontal="left" vertical="center"/>
    </xf>
    <xf numFmtId="0" fontId="27" fillId="0" borderId="0" xfId="0" applyFont="1" applyProtection="1"/>
    <xf numFmtId="44" fontId="22" fillId="2" borderId="12" xfId="0" applyNumberFormat="1" applyFont="1" applyFill="1" applyBorder="1" applyAlignment="1" applyProtection="1">
      <alignment horizontal="left"/>
    </xf>
    <xf numFmtId="0" fontId="19" fillId="0" borderId="5" xfId="0" applyFont="1" applyFill="1" applyBorder="1" applyAlignment="1" applyProtection="1">
      <alignment vertical="center"/>
    </xf>
    <xf numFmtId="44" fontId="9" fillId="2" borderId="31" xfId="2" applyFont="1" applyFill="1" applyBorder="1" applyAlignment="1" applyProtection="1">
      <alignment horizontal="right" vertical="center"/>
    </xf>
    <xf numFmtId="0" fontId="19" fillId="0" borderId="0" xfId="0" applyFont="1" applyFill="1" applyBorder="1" applyAlignment="1" applyProtection="1">
      <alignment horizontal="left" indent="5"/>
    </xf>
    <xf numFmtId="0" fontId="9" fillId="0" borderId="4" xfId="0" applyFont="1" applyFill="1" applyBorder="1" applyAlignment="1" applyProtection="1">
      <alignment horizontal="center" vertical="center" wrapText="1"/>
    </xf>
    <xf numFmtId="0" fontId="0" fillId="0" borderId="0" xfId="0" applyFont="1" applyFill="1" applyBorder="1" applyAlignment="1" applyProtection="1">
      <alignment vertical="top"/>
    </xf>
    <xf numFmtId="0" fontId="0" fillId="4" borderId="4" xfId="0" applyFont="1" applyFill="1" applyBorder="1" applyAlignment="1" applyProtection="1">
      <alignment horizontal="center" vertical="center"/>
      <protection locked="0"/>
    </xf>
    <xf numFmtId="0" fontId="0" fillId="4" borderId="4" xfId="0" applyFont="1" applyFill="1" applyBorder="1" applyAlignment="1" applyProtection="1">
      <alignment horizontal="center"/>
      <protection locked="0"/>
    </xf>
    <xf numFmtId="164" fontId="7" fillId="4" borderId="43" xfId="2" applyNumberFormat="1" applyFont="1" applyFill="1" applyBorder="1" applyAlignment="1" applyProtection="1">
      <alignment horizontal="right" vertical="center"/>
      <protection locked="0"/>
    </xf>
    <xf numFmtId="0" fontId="10" fillId="4" borderId="4" xfId="0" applyFont="1" applyFill="1" applyBorder="1" applyAlignment="1" applyProtection="1">
      <alignment horizontal="center" vertical="center"/>
      <protection locked="0"/>
    </xf>
    <xf numFmtId="0" fontId="10" fillId="0" borderId="0" xfId="0" applyFont="1" applyFill="1" applyBorder="1" applyAlignment="1" applyProtection="1">
      <alignment vertical="center" wrapText="1"/>
    </xf>
    <xf numFmtId="9" fontId="36" fillId="8" borderId="55" xfId="4" applyFont="1" applyFill="1" applyBorder="1" applyAlignment="1" applyProtection="1">
      <alignment horizontal="right" vertical="center" wrapText="1"/>
    </xf>
    <xf numFmtId="164" fontId="37" fillId="6" borderId="12" xfId="2" applyNumberFormat="1" applyFont="1" applyFill="1" applyBorder="1" applyAlignment="1" applyProtection="1">
      <alignment horizontal="center" vertical="center" wrapText="1"/>
    </xf>
    <xf numFmtId="9" fontId="36" fillId="8" borderId="54" xfId="4" applyFont="1" applyFill="1" applyBorder="1" applyAlignment="1" applyProtection="1">
      <alignment horizontal="right" vertical="center" wrapText="1"/>
    </xf>
    <xf numFmtId="164" fontId="33" fillId="6" borderId="4" xfId="2" applyNumberFormat="1" applyFont="1" applyFill="1" applyBorder="1" applyAlignment="1" applyProtection="1">
      <alignment horizontal="left" vertical="center" wrapText="1"/>
    </xf>
    <xf numFmtId="0" fontId="33" fillId="6" borderId="4" xfId="0" applyFont="1" applyFill="1" applyBorder="1" applyAlignment="1" applyProtection="1">
      <alignment horizontal="right" vertical="center" wrapText="1"/>
    </xf>
    <xf numFmtId="164" fontId="33" fillId="6" borderId="4" xfId="2" applyNumberFormat="1" applyFont="1" applyFill="1" applyBorder="1" applyAlignment="1" applyProtection="1">
      <alignment horizontal="center" vertical="center" wrapText="1"/>
    </xf>
    <xf numFmtId="164" fontId="33" fillId="6" borderId="7" xfId="2" applyNumberFormat="1" applyFont="1" applyFill="1" applyBorder="1" applyAlignment="1" applyProtection="1">
      <alignment horizontal="center" vertical="center" wrapText="1"/>
    </xf>
    <xf numFmtId="0" fontId="3" fillId="0" borderId="0" xfId="0" applyFont="1" applyFill="1" applyBorder="1" applyAlignment="1" applyProtection="1">
      <alignment horizontal="left" vertical="center" wrapText="1"/>
    </xf>
    <xf numFmtId="0" fontId="11" fillId="0" borderId="11" xfId="0" applyFont="1" applyFill="1" applyBorder="1" applyProtection="1"/>
    <xf numFmtId="164" fontId="5" fillId="4" borderId="17" xfId="2" applyNumberFormat="1" applyFont="1" applyFill="1" applyBorder="1" applyAlignment="1" applyProtection="1">
      <alignment horizontal="left" vertical="center" wrapText="1"/>
      <protection locked="0"/>
    </xf>
    <xf numFmtId="0" fontId="15" fillId="4" borderId="17" xfId="0" applyFont="1" applyFill="1" applyBorder="1" applyAlignment="1" applyProtection="1">
      <alignment vertical="center"/>
      <protection locked="0"/>
    </xf>
    <xf numFmtId="164" fontId="5" fillId="4" borderId="3" xfId="2" applyNumberFormat="1" applyFont="1" applyFill="1" applyBorder="1" applyAlignment="1" applyProtection="1">
      <alignment horizontal="left" vertical="center" wrapText="1"/>
      <protection locked="0"/>
    </xf>
    <xf numFmtId="164" fontId="34" fillId="4" borderId="3" xfId="2" applyNumberFormat="1" applyFont="1" applyFill="1" applyBorder="1" applyAlignment="1" applyProtection="1">
      <alignment horizontal="left" vertical="center" wrapText="1"/>
      <protection locked="0"/>
    </xf>
    <xf numFmtId="164" fontId="34" fillId="4" borderId="21" xfId="2" applyNumberFormat="1" applyFont="1" applyFill="1" applyBorder="1" applyAlignment="1" applyProtection="1">
      <alignment horizontal="left" vertical="center" wrapText="1"/>
      <protection locked="0"/>
    </xf>
    <xf numFmtId="0" fontId="3" fillId="4" borderId="18" xfId="0" applyFont="1" applyFill="1" applyBorder="1" applyAlignment="1" applyProtection="1">
      <alignment vertical="center" wrapText="1"/>
      <protection locked="0"/>
    </xf>
    <xf numFmtId="0" fontId="10" fillId="0" borderId="0" xfId="0" applyFont="1" applyFill="1" applyBorder="1" applyAlignment="1" applyProtection="1">
      <alignment horizontal="left" vertical="center" wrapText="1"/>
    </xf>
    <xf numFmtId="0" fontId="12" fillId="4" borderId="26" xfId="0" applyFont="1" applyFill="1" applyBorder="1" applyAlignment="1" applyProtection="1">
      <alignment horizontal="left" vertical="top" wrapText="1"/>
      <protection locked="0"/>
    </xf>
    <xf numFmtId="0" fontId="0" fillId="0" borderId="39" xfId="0" applyFont="1" applyFill="1" applyBorder="1" applyAlignment="1" applyProtection="1">
      <alignment vertical="center" wrapText="1"/>
    </xf>
    <xf numFmtId="0" fontId="0" fillId="0" borderId="40" xfId="0" applyFont="1" applyFill="1" applyBorder="1" applyAlignment="1" applyProtection="1">
      <alignment vertical="center" wrapText="1"/>
    </xf>
    <xf numFmtId="0" fontId="32" fillId="0" borderId="4" xfId="0" applyFont="1" applyFill="1" applyBorder="1" applyAlignment="1" applyProtection="1">
      <alignment horizontal="center" vertical="center"/>
    </xf>
    <xf numFmtId="0" fontId="32" fillId="0" borderId="4" xfId="0" applyFont="1" applyFill="1" applyBorder="1" applyAlignment="1" applyProtection="1">
      <alignment horizontal="center" vertical="center" wrapText="1"/>
    </xf>
    <xf numFmtId="0" fontId="12" fillId="0" borderId="0" xfId="0" applyFont="1" applyAlignment="1" applyProtection="1">
      <alignment vertical="center" wrapText="1"/>
    </xf>
    <xf numFmtId="0" fontId="12" fillId="0" borderId="0" xfId="0" applyFont="1" applyAlignment="1" applyProtection="1">
      <alignment vertical="center"/>
    </xf>
    <xf numFmtId="0" fontId="12" fillId="0" borderId="11" xfId="0" applyFont="1" applyBorder="1" applyAlignment="1" applyProtection="1">
      <alignment vertical="center"/>
    </xf>
    <xf numFmtId="0" fontId="12" fillId="0" borderId="0" xfId="0" applyFont="1" applyBorder="1" applyAlignment="1" applyProtection="1">
      <alignment vertical="center"/>
    </xf>
    <xf numFmtId="0" fontId="12" fillId="0" borderId="0" xfId="0" applyFont="1" applyBorder="1" applyAlignment="1" applyProtection="1">
      <alignment vertical="center" wrapText="1"/>
    </xf>
    <xf numFmtId="164" fontId="34" fillId="0" borderId="0" xfId="2" applyNumberFormat="1" applyFont="1" applyFill="1" applyBorder="1" applyAlignment="1" applyProtection="1">
      <alignment horizontal="left" vertical="center" wrapText="1"/>
    </xf>
    <xf numFmtId="0" fontId="12" fillId="0" borderId="0" xfId="0" applyFont="1" applyFill="1" applyAlignment="1" applyProtection="1">
      <alignment vertical="center"/>
    </xf>
    <xf numFmtId="164" fontId="2" fillId="4" borderId="55" xfId="2" applyNumberFormat="1" applyFont="1" applyFill="1" applyBorder="1" applyAlignment="1" applyProtection="1">
      <alignment horizontal="left" vertical="center" wrapText="1"/>
      <protection locked="0"/>
    </xf>
    <xf numFmtId="44" fontId="10" fillId="2" borderId="55" xfId="2" applyFont="1" applyFill="1" applyBorder="1" applyAlignment="1" applyProtection="1">
      <alignment horizontal="right" vertical="center"/>
    </xf>
    <xf numFmtId="44" fontId="10" fillId="2" borderId="54" xfId="2" applyFont="1" applyFill="1" applyBorder="1" applyAlignment="1" applyProtection="1">
      <alignment horizontal="right" vertical="center"/>
    </xf>
    <xf numFmtId="0" fontId="0" fillId="0" borderId="33" xfId="0" applyFont="1" applyFill="1" applyBorder="1" applyAlignment="1" applyProtection="1">
      <alignment vertical="center"/>
    </xf>
    <xf numFmtId="0" fontId="0" fillId="0" borderId="13" xfId="0" applyFont="1" applyFill="1" applyBorder="1" applyAlignment="1" applyProtection="1">
      <alignment vertical="center"/>
    </xf>
    <xf numFmtId="44" fontId="9" fillId="2" borderId="43" xfId="2" applyFont="1" applyFill="1" applyBorder="1" applyAlignment="1" applyProtection="1">
      <alignment horizontal="right" vertical="center"/>
    </xf>
    <xf numFmtId="0" fontId="0" fillId="0" borderId="59" xfId="0" applyFont="1" applyFill="1" applyBorder="1" applyAlignment="1" applyProtection="1">
      <alignment vertical="center"/>
    </xf>
    <xf numFmtId="164" fontId="9" fillId="2" borderId="43" xfId="2" applyNumberFormat="1" applyFont="1" applyFill="1" applyBorder="1" applyAlignment="1" applyProtection="1">
      <alignment horizontal="right" vertical="center"/>
    </xf>
    <xf numFmtId="44" fontId="7" fillId="0" borderId="59" xfId="2" applyFont="1" applyFill="1" applyBorder="1" applyAlignment="1" applyProtection="1">
      <alignment horizontal="center" vertical="center"/>
    </xf>
    <xf numFmtId="0" fontId="21" fillId="0" borderId="60" xfId="0" applyFont="1" applyFill="1" applyBorder="1" applyAlignment="1" applyProtection="1">
      <alignment vertical="center"/>
    </xf>
    <xf numFmtId="0" fontId="15" fillId="4" borderId="17" xfId="0" applyFont="1" applyFill="1" applyBorder="1" applyAlignment="1" applyProtection="1">
      <alignment horizontal="left" vertical="center" wrapText="1"/>
      <protection locked="0"/>
    </xf>
    <xf numFmtId="0" fontId="12" fillId="4" borderId="2" xfId="0" applyFont="1" applyFill="1" applyBorder="1" applyAlignment="1" applyProtection="1">
      <alignment horizontal="left" vertical="center"/>
      <protection locked="0"/>
    </xf>
    <xf numFmtId="0" fontId="5" fillId="4" borderId="17" xfId="0" applyFont="1" applyFill="1" applyBorder="1" applyAlignment="1" applyProtection="1">
      <alignment horizontal="left" vertical="center" wrapText="1"/>
      <protection locked="0"/>
    </xf>
    <xf numFmtId="0" fontId="21" fillId="0" borderId="0" xfId="0" applyFont="1" applyFill="1" applyBorder="1" applyAlignment="1" applyProtection="1">
      <alignment vertical="center"/>
    </xf>
    <xf numFmtId="44" fontId="22" fillId="2" borderId="12" xfId="0" applyNumberFormat="1" applyFont="1" applyFill="1" applyBorder="1" applyAlignment="1" applyProtection="1">
      <alignment horizontal="left" vertical="center"/>
    </xf>
    <xf numFmtId="42" fontId="10" fillId="4" borderId="55" xfId="2" applyNumberFormat="1" applyFont="1" applyFill="1" applyBorder="1" applyAlignment="1" applyProtection="1">
      <alignment horizontal="right" vertical="center"/>
      <protection locked="0"/>
    </xf>
    <xf numFmtId="44" fontId="14" fillId="2" borderId="4" xfId="2" applyNumberFormat="1" applyFont="1" applyFill="1" applyBorder="1" applyAlignment="1" applyProtection="1">
      <alignment horizontal="right" vertical="center" wrapText="1"/>
    </xf>
    <xf numFmtId="42" fontId="7" fillId="4" borderId="23" xfId="2" applyNumberFormat="1" applyFont="1" applyFill="1" applyBorder="1" applyAlignment="1" applyProtection="1">
      <alignment horizontal="right" vertical="center"/>
      <protection locked="0"/>
    </xf>
    <xf numFmtId="42" fontId="7" fillId="4" borderId="52" xfId="2" applyNumberFormat="1" applyFont="1" applyFill="1" applyBorder="1" applyAlignment="1" applyProtection="1">
      <alignment horizontal="right" vertical="center"/>
      <protection locked="0"/>
    </xf>
    <xf numFmtId="42" fontId="10" fillId="4" borderId="56" xfId="2" applyNumberFormat="1" applyFont="1" applyFill="1" applyBorder="1" applyAlignment="1" applyProtection="1">
      <alignment horizontal="right" vertical="center"/>
      <protection locked="0"/>
    </xf>
    <xf numFmtId="164" fontId="7" fillId="4" borderId="52" xfId="2" applyNumberFormat="1" applyFont="1" applyFill="1" applyBorder="1" applyAlignment="1" applyProtection="1">
      <alignment horizontal="right" vertical="center"/>
      <protection locked="0"/>
    </xf>
    <xf numFmtId="164" fontId="7" fillId="4" borderId="55" xfId="2" applyNumberFormat="1" applyFont="1" applyFill="1" applyBorder="1" applyAlignment="1" applyProtection="1">
      <alignment horizontal="right" vertical="center"/>
      <protection locked="0"/>
    </xf>
    <xf numFmtId="164" fontId="7" fillId="4" borderId="54" xfId="2" applyNumberFormat="1" applyFont="1" applyFill="1" applyBorder="1" applyAlignment="1" applyProtection="1">
      <alignment horizontal="right" vertical="center"/>
      <protection locked="0"/>
    </xf>
    <xf numFmtId="44" fontId="22" fillId="0" borderId="0" xfId="0" applyNumberFormat="1" applyFont="1" applyFill="1" applyBorder="1" applyAlignment="1" applyProtection="1">
      <alignment horizontal="left"/>
    </xf>
    <xf numFmtId="42" fontId="7" fillId="4" borderId="31" xfId="2" applyNumberFormat="1" applyFont="1" applyFill="1" applyBorder="1" applyAlignment="1" applyProtection="1">
      <alignment horizontal="center" vertical="center"/>
      <protection locked="0"/>
    </xf>
    <xf numFmtId="164" fontId="2" fillId="4" borderId="52" xfId="2" applyNumberFormat="1" applyFont="1" applyFill="1" applyBorder="1" applyAlignment="1" applyProtection="1">
      <alignment horizontal="left" vertical="center" wrapText="1"/>
      <protection locked="0"/>
    </xf>
    <xf numFmtId="164" fontId="2" fillId="4" borderId="54" xfId="2" applyNumberFormat="1" applyFont="1" applyFill="1" applyBorder="1" applyAlignment="1" applyProtection="1">
      <alignment horizontal="left" vertical="center" wrapText="1"/>
      <protection locked="0"/>
    </xf>
    <xf numFmtId="0" fontId="11" fillId="0" borderId="0" xfId="0" applyFont="1" applyFill="1" applyAlignment="1" applyProtection="1"/>
    <xf numFmtId="0" fontId="20" fillId="0" borderId="0" xfId="0" applyFont="1" applyFill="1" applyAlignment="1" applyProtection="1"/>
    <xf numFmtId="0" fontId="9" fillId="0" borderId="4" xfId="0" applyFont="1" applyFill="1" applyBorder="1" applyAlignment="1" applyProtection="1">
      <alignment horizontal="right" vertical="center" wrapText="1"/>
    </xf>
    <xf numFmtId="44" fontId="22" fillId="2" borderId="4" xfId="0" applyNumberFormat="1" applyFont="1" applyFill="1" applyBorder="1" applyAlignment="1" applyProtection="1">
      <alignment horizontal="left"/>
    </xf>
    <xf numFmtId="42" fontId="10" fillId="4" borderId="52" xfId="0" applyNumberFormat="1" applyFont="1" applyFill="1" applyBorder="1" applyAlignment="1" applyProtection="1">
      <alignment horizontal="left"/>
      <protection locked="0"/>
    </xf>
    <xf numFmtId="0" fontId="32" fillId="0" borderId="0" xfId="0" applyFont="1" applyFill="1" applyBorder="1" applyAlignment="1" applyProtection="1">
      <alignment vertical="center"/>
    </xf>
    <xf numFmtId="0" fontId="15" fillId="0" borderId="0" xfId="0" applyFont="1" applyFill="1" applyBorder="1" applyAlignment="1" applyProtection="1">
      <alignment vertical="center"/>
    </xf>
    <xf numFmtId="0" fontId="3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32" fillId="0" borderId="0" xfId="0" applyFont="1" applyFill="1" applyBorder="1" applyAlignment="1" applyProtection="1">
      <alignment horizontal="right" vertical="center"/>
    </xf>
    <xf numFmtId="0" fontId="15" fillId="0" borderId="0" xfId="0" applyFont="1" applyFill="1" applyBorder="1" applyAlignment="1" applyProtection="1">
      <alignment horizontal="left" vertical="center" wrapText="1"/>
    </xf>
    <xf numFmtId="0" fontId="23" fillId="0" borderId="0" xfId="0" applyFont="1" applyFill="1" applyBorder="1" applyAlignment="1" applyProtection="1">
      <alignment horizontal="left" vertical="center" wrapText="1"/>
    </xf>
    <xf numFmtId="0" fontId="12" fillId="0" borderId="0" xfId="0" applyFont="1" applyFill="1" applyBorder="1" applyAlignment="1" applyProtection="1">
      <alignment vertical="center"/>
    </xf>
    <xf numFmtId="0" fontId="37" fillId="2" borderId="31" xfId="0" applyFont="1" applyFill="1" applyBorder="1" applyAlignment="1" applyProtection="1">
      <alignment horizontal="center" vertical="center" wrapText="1"/>
    </xf>
    <xf numFmtId="164" fontId="5" fillId="7" borderId="52" xfId="2" applyNumberFormat="1" applyFont="1" applyFill="1" applyBorder="1" applyAlignment="1" applyProtection="1">
      <alignment vertical="center" wrapText="1"/>
    </xf>
    <xf numFmtId="164" fontId="5" fillId="7" borderId="55" xfId="2" applyNumberFormat="1" applyFont="1" applyFill="1" applyBorder="1" applyAlignment="1" applyProtection="1">
      <alignment vertical="center" wrapText="1"/>
    </xf>
    <xf numFmtId="0" fontId="33" fillId="2" borderId="4" xfId="0" applyFont="1" applyFill="1" applyBorder="1" applyAlignment="1" applyProtection="1">
      <alignment horizontal="center" vertical="center" wrapText="1"/>
    </xf>
    <xf numFmtId="42" fontId="5" fillId="7" borderId="52" xfId="0" applyNumberFormat="1" applyFont="1" applyFill="1" applyBorder="1" applyAlignment="1" applyProtection="1">
      <alignment horizontal="left" vertical="center" wrapText="1"/>
    </xf>
    <xf numFmtId="42" fontId="34" fillId="7" borderId="52" xfId="0" applyNumberFormat="1" applyFont="1" applyFill="1" applyBorder="1" applyAlignment="1" applyProtection="1">
      <alignment horizontal="left" vertical="center" wrapText="1"/>
    </xf>
    <xf numFmtId="0" fontId="12" fillId="0" borderId="0" xfId="0" applyFont="1" applyBorder="1" applyAlignment="1" applyProtection="1">
      <alignment horizontal="center" vertical="center"/>
    </xf>
    <xf numFmtId="164" fontId="5" fillId="7" borderId="54" xfId="2" applyNumberFormat="1" applyFont="1" applyFill="1" applyBorder="1" applyAlignment="1" applyProtection="1">
      <alignment vertical="center" wrapText="1"/>
    </xf>
    <xf numFmtId="0" fontId="12" fillId="0" borderId="0" xfId="0" applyFont="1" applyAlignment="1" applyProtection="1">
      <alignment horizontal="center" vertical="center"/>
    </xf>
    <xf numFmtId="0" fontId="33" fillId="0" borderId="0" xfId="0" applyFont="1" applyFill="1" applyBorder="1" applyAlignment="1" applyProtection="1">
      <alignment vertical="center" wrapText="1"/>
    </xf>
    <xf numFmtId="42" fontId="40" fillId="0" borderId="0" xfId="0" applyNumberFormat="1" applyFont="1" applyFill="1" applyBorder="1" applyAlignment="1" applyProtection="1">
      <alignment horizontal="center" vertical="center" wrapText="1"/>
    </xf>
    <xf numFmtId="42" fontId="33" fillId="0" borderId="0" xfId="0" applyNumberFormat="1" applyFont="1" applyFill="1" applyBorder="1" applyAlignment="1" applyProtection="1">
      <alignment horizontal="center" vertical="center" wrapText="1"/>
    </xf>
    <xf numFmtId="0" fontId="5" fillId="7" borderId="38" xfId="0" applyFont="1" applyFill="1" applyBorder="1" applyAlignment="1" applyProtection="1">
      <alignment vertical="center" wrapText="1"/>
    </xf>
    <xf numFmtId="0" fontId="5" fillId="7" borderId="25" xfId="0" applyFont="1" applyFill="1" applyBorder="1" applyAlignment="1" applyProtection="1">
      <alignment vertical="center" wrapText="1"/>
    </xf>
    <xf numFmtId="164" fontId="5" fillId="7" borderId="23" xfId="2" applyNumberFormat="1" applyFont="1" applyFill="1" applyBorder="1" applyAlignment="1" applyProtection="1">
      <alignment horizontal="left" vertical="center" wrapText="1"/>
    </xf>
    <xf numFmtId="0" fontId="36" fillId="0" borderId="19" xfId="0" applyFont="1" applyFill="1" applyBorder="1" applyAlignment="1" applyProtection="1">
      <alignment vertical="center" wrapText="1"/>
    </xf>
    <xf numFmtId="164" fontId="5" fillId="0" borderId="53" xfId="2" applyNumberFormat="1" applyFont="1" applyFill="1" applyBorder="1" applyAlignment="1" applyProtection="1">
      <alignment horizontal="left" vertical="center" wrapText="1"/>
    </xf>
    <xf numFmtId="0" fontId="15" fillId="0" borderId="53" xfId="0" applyFont="1" applyBorder="1" applyAlignment="1" applyProtection="1">
      <alignment vertical="center" wrapText="1"/>
    </xf>
    <xf numFmtId="0" fontId="15" fillId="0" borderId="46" xfId="0" applyFont="1" applyBorder="1" applyAlignment="1" applyProtection="1">
      <alignment vertical="center"/>
    </xf>
    <xf numFmtId="0" fontId="36" fillId="0" borderId="18" xfId="0" applyFont="1" applyFill="1" applyBorder="1" applyAlignment="1" applyProtection="1">
      <alignment vertical="center" wrapText="1"/>
    </xf>
    <xf numFmtId="164" fontId="5" fillId="0" borderId="3" xfId="2" applyNumberFormat="1" applyFont="1" applyFill="1" applyBorder="1" applyAlignment="1" applyProtection="1">
      <alignment horizontal="left" vertical="center" wrapText="1"/>
    </xf>
    <xf numFmtId="0" fontId="15" fillId="0" borderId="3" xfId="0" applyFont="1" applyBorder="1" applyAlignment="1" applyProtection="1">
      <alignment vertical="center" wrapText="1"/>
    </xf>
    <xf numFmtId="0" fontId="15" fillId="0" borderId="24" xfId="0" applyFont="1" applyBorder="1" applyAlignment="1" applyProtection="1">
      <alignment vertical="center"/>
    </xf>
    <xf numFmtId="0" fontId="23" fillId="0" borderId="0" xfId="0" applyFont="1" applyAlignment="1" applyProtection="1">
      <alignment vertical="center"/>
    </xf>
    <xf numFmtId="42" fontId="5" fillId="7" borderId="55" xfId="2" applyNumberFormat="1" applyFont="1" applyFill="1" applyBorder="1" applyAlignment="1" applyProtection="1">
      <alignment horizontal="left" vertical="center" wrapText="1"/>
    </xf>
    <xf numFmtId="0" fontId="0" fillId="4" borderId="4" xfId="0" applyFill="1" applyBorder="1" applyAlignment="1" applyProtection="1">
      <alignment horizontal="center" vertical="center"/>
      <protection locked="0"/>
    </xf>
    <xf numFmtId="0" fontId="0" fillId="0" borderId="0" xfId="0" applyAlignment="1" applyProtection="1">
      <alignment vertical="center"/>
    </xf>
    <xf numFmtId="0" fontId="11" fillId="0" borderId="0" xfId="0" applyFont="1" applyProtection="1"/>
    <xf numFmtId="0" fontId="41" fillId="0" borderId="9" xfId="0" applyFont="1" applyFill="1" applyBorder="1" applyAlignment="1" applyProtection="1">
      <alignment vertical="center"/>
    </xf>
    <xf numFmtId="0" fontId="41" fillId="0" borderId="0" xfId="0" applyFont="1" applyFill="1" applyAlignment="1" applyProtection="1">
      <alignment vertical="center"/>
    </xf>
    <xf numFmtId="0" fontId="22" fillId="0" borderId="9" xfId="0" applyFont="1" applyBorder="1" applyAlignment="1" applyProtection="1">
      <alignment vertical="center"/>
    </xf>
    <xf numFmtId="0" fontId="10" fillId="0" borderId="0" xfId="0" applyFont="1" applyAlignment="1" applyProtection="1">
      <alignment vertical="center"/>
    </xf>
    <xf numFmtId="0" fontId="10" fillId="0" borderId="9" xfId="0" applyFont="1" applyBorder="1" applyAlignment="1" applyProtection="1">
      <alignment vertical="center"/>
    </xf>
    <xf numFmtId="0" fontId="43" fillId="0" borderId="0" xfId="0" applyFont="1" applyProtection="1"/>
    <xf numFmtId="164" fontId="5" fillId="7" borderId="57" xfId="2" applyNumberFormat="1" applyFont="1" applyFill="1" applyBorder="1" applyAlignment="1" applyProtection="1">
      <alignment horizontal="left" vertical="center" wrapText="1"/>
    </xf>
    <xf numFmtId="0" fontId="5" fillId="7" borderId="40" xfId="0" applyFont="1" applyFill="1" applyBorder="1" applyAlignment="1">
      <alignment horizontal="left" vertical="center" wrapText="1"/>
    </xf>
    <xf numFmtId="0" fontId="33" fillId="6" borderId="7" xfId="0" applyFont="1" applyFill="1" applyBorder="1" applyAlignment="1" applyProtection="1">
      <alignment horizontal="right" vertical="center" wrapText="1"/>
    </xf>
    <xf numFmtId="0" fontId="33" fillId="0" borderId="0" xfId="0" applyFont="1" applyFill="1" applyBorder="1" applyAlignment="1" applyProtection="1">
      <alignment horizontal="center" vertical="center" wrapText="1"/>
    </xf>
    <xf numFmtId="164" fontId="5" fillId="0" borderId="0" xfId="2" applyNumberFormat="1" applyFont="1" applyFill="1" applyBorder="1" applyAlignment="1" applyProtection="1">
      <alignment horizontal="left" vertical="center" wrapText="1"/>
    </xf>
    <xf numFmtId="42" fontId="5" fillId="0" borderId="0" xfId="2" applyNumberFormat="1" applyFont="1" applyFill="1" applyBorder="1" applyAlignment="1" applyProtection="1">
      <alignment horizontal="left" vertical="center" wrapText="1"/>
    </xf>
    <xf numFmtId="164" fontId="5" fillId="0" borderId="0" xfId="2" applyNumberFormat="1" applyFont="1" applyFill="1" applyBorder="1" applyAlignment="1" applyProtection="1">
      <alignment vertical="center" wrapText="1"/>
    </xf>
    <xf numFmtId="164" fontId="5" fillId="0" borderId="0" xfId="2" applyNumberFormat="1" applyFont="1" applyFill="1" applyBorder="1" applyAlignment="1" applyProtection="1">
      <alignment vertical="center"/>
    </xf>
    <xf numFmtId="164" fontId="5" fillId="7" borderId="56" xfId="2" applyNumberFormat="1" applyFont="1" applyFill="1" applyBorder="1" applyAlignment="1" applyProtection="1">
      <alignment vertical="center" wrapText="1"/>
    </xf>
    <xf numFmtId="0" fontId="37" fillId="2" borderId="33" xfId="0" applyFont="1" applyFill="1" applyBorder="1" applyAlignment="1" applyProtection="1">
      <alignment horizontal="center" vertical="center" wrapText="1"/>
    </xf>
    <xf numFmtId="0" fontId="5" fillId="7" borderId="30" xfId="0" applyFont="1" applyFill="1" applyBorder="1" applyAlignment="1" applyProtection="1">
      <alignment horizontal="left" vertical="center" wrapText="1"/>
    </xf>
    <xf numFmtId="0" fontId="37" fillId="6" borderId="13" xfId="0" applyFont="1" applyFill="1" applyBorder="1" applyAlignment="1" applyProtection="1">
      <alignment horizontal="right" vertical="center" wrapText="1"/>
    </xf>
    <xf numFmtId="0" fontId="36" fillId="8" borderId="38" xfId="0" applyFont="1" applyFill="1" applyBorder="1" applyAlignment="1" applyProtection="1">
      <alignment horizontal="right" vertical="center" wrapText="1"/>
    </xf>
    <xf numFmtId="0" fontId="36" fillId="8" borderId="40" xfId="0" applyFont="1" applyFill="1" applyBorder="1" applyAlignment="1">
      <alignment horizontal="right" vertical="center" wrapText="1"/>
    </xf>
    <xf numFmtId="0" fontId="5" fillId="7" borderId="20" xfId="0" applyFont="1" applyFill="1" applyBorder="1" applyAlignment="1" applyProtection="1">
      <alignment horizontal="left" vertical="center"/>
    </xf>
    <xf numFmtId="0" fontId="5" fillId="7" borderId="35" xfId="0" applyFont="1" applyFill="1" applyBorder="1" applyAlignment="1" applyProtection="1">
      <alignment horizontal="left" vertical="center"/>
    </xf>
    <xf numFmtId="0" fontId="5" fillId="7" borderId="36" xfId="0" applyFont="1" applyFill="1" applyBorder="1" applyAlignment="1" applyProtection="1">
      <alignment horizontal="left" vertical="center"/>
    </xf>
    <xf numFmtId="0" fontId="36" fillId="8" borderId="20" xfId="0" applyFont="1" applyFill="1" applyBorder="1" applyAlignment="1" applyProtection="1">
      <alignment horizontal="left" vertical="center"/>
    </xf>
    <xf numFmtId="0" fontId="36" fillId="8" borderId="20" xfId="0" applyFont="1" applyFill="1" applyBorder="1" applyAlignment="1">
      <alignment horizontal="left" vertical="center"/>
    </xf>
    <xf numFmtId="0" fontId="37" fillId="6" borderId="10" xfId="0" applyFont="1" applyFill="1" applyBorder="1" applyAlignment="1" applyProtection="1">
      <alignment horizontal="left" vertical="center"/>
    </xf>
    <xf numFmtId="0" fontId="36" fillId="8" borderId="36" xfId="0" applyFont="1" applyFill="1" applyBorder="1" applyAlignment="1" applyProtection="1">
      <alignment horizontal="left" vertical="center"/>
    </xf>
    <xf numFmtId="0" fontId="36" fillId="8" borderId="58" xfId="0" applyFont="1" applyFill="1" applyBorder="1" applyAlignment="1">
      <alignment horizontal="left" vertical="center"/>
    </xf>
    <xf numFmtId="0" fontId="37" fillId="2" borderId="5" xfId="0" applyFont="1" applyFill="1" applyBorder="1" applyAlignment="1" applyProtection="1">
      <alignment horizontal="left" vertical="center"/>
    </xf>
    <xf numFmtId="0" fontId="5" fillId="7" borderId="58" xfId="0" applyFont="1" applyFill="1" applyBorder="1" applyAlignment="1" applyProtection="1">
      <alignment horizontal="left" vertical="center"/>
    </xf>
    <xf numFmtId="0" fontId="33" fillId="6" borderId="4" xfId="0" applyFont="1" applyFill="1" applyBorder="1" applyAlignment="1" applyProtection="1">
      <alignment horizontal="left" vertical="center"/>
    </xf>
    <xf numFmtId="0" fontId="37" fillId="2" borderId="8" xfId="0" applyFont="1" applyFill="1" applyBorder="1" applyAlignment="1" applyProtection="1">
      <alignment horizontal="left" vertical="center"/>
    </xf>
    <xf numFmtId="0" fontId="5" fillId="7" borderId="40" xfId="0" applyFont="1" applyFill="1" applyBorder="1" applyAlignment="1" applyProtection="1">
      <alignment vertical="center" wrapText="1"/>
    </xf>
    <xf numFmtId="0" fontId="5" fillId="7" borderId="30" xfId="0" applyFont="1" applyFill="1" applyBorder="1" applyAlignment="1" applyProtection="1">
      <alignment vertical="center" wrapText="1"/>
    </xf>
    <xf numFmtId="0" fontId="33" fillId="6" borderId="5" xfId="0" applyFont="1" applyFill="1" applyBorder="1" applyAlignment="1" applyProtection="1">
      <alignment horizontal="left" vertical="center"/>
    </xf>
    <xf numFmtId="0" fontId="33" fillId="6" borderId="5" xfId="0" applyFont="1" applyFill="1" applyBorder="1" applyAlignment="1" applyProtection="1">
      <alignment vertical="center"/>
    </xf>
    <xf numFmtId="0" fontId="33" fillId="6" borderId="7" xfId="0" applyFont="1" applyFill="1" applyBorder="1" applyAlignment="1" applyProtection="1">
      <alignment vertical="center"/>
    </xf>
    <xf numFmtId="0" fontId="5" fillId="7" borderId="58" xfId="0" applyFont="1" applyFill="1" applyBorder="1" applyAlignment="1">
      <alignment horizontal="left" vertical="center"/>
    </xf>
    <xf numFmtId="0" fontId="5" fillId="7" borderId="18" xfId="0" applyFont="1" applyFill="1" applyBorder="1" applyAlignment="1" applyProtection="1">
      <alignment vertical="center"/>
    </xf>
    <xf numFmtId="0" fontId="36" fillId="7" borderId="24" xfId="0" applyFont="1" applyFill="1" applyBorder="1" applyAlignment="1" applyProtection="1">
      <alignment vertical="center" wrapText="1"/>
    </xf>
    <xf numFmtId="164" fontId="5" fillId="7" borderId="55" xfId="2" applyNumberFormat="1" applyFont="1" applyFill="1" applyBorder="1" applyAlignment="1" applyProtection="1">
      <alignment horizontal="left" vertical="center" wrapText="1"/>
    </xf>
    <xf numFmtId="0" fontId="32" fillId="2" borderId="49" xfId="0" applyFont="1" applyFill="1" applyBorder="1" applyAlignment="1" applyProtection="1">
      <alignment horizontal="left" vertical="center"/>
    </xf>
    <xf numFmtId="0" fontId="12" fillId="9" borderId="0" xfId="0" applyFont="1" applyFill="1" applyProtection="1"/>
    <xf numFmtId="0" fontId="0" fillId="9" borderId="0" xfId="0" applyFill="1" applyBorder="1" applyAlignment="1" applyProtection="1">
      <alignment vertical="center"/>
    </xf>
    <xf numFmtId="0" fontId="24" fillId="9" borderId="0" xfId="0" applyFont="1" applyFill="1" applyAlignment="1" applyProtection="1">
      <alignment vertical="center"/>
    </xf>
    <xf numFmtId="0" fontId="12" fillId="9" borderId="0" xfId="0" applyFont="1" applyFill="1" applyBorder="1" applyProtection="1"/>
    <xf numFmtId="0" fontId="12" fillId="9" borderId="0" xfId="0" applyFont="1" applyFill="1" applyAlignment="1" applyProtection="1">
      <alignment vertical="center"/>
    </xf>
    <xf numFmtId="0" fontId="23" fillId="9" borderId="0" xfId="0" applyFont="1" applyFill="1" applyProtection="1"/>
    <xf numFmtId="0" fontId="6" fillId="9" borderId="9" xfId="3" applyFont="1" applyFill="1" applyBorder="1" applyAlignment="1" applyProtection="1"/>
    <xf numFmtId="0" fontId="27" fillId="9" borderId="0" xfId="0" applyFont="1" applyFill="1" applyProtection="1"/>
    <xf numFmtId="0" fontId="23" fillId="9" borderId="0" xfId="0" applyFont="1" applyFill="1" applyAlignment="1" applyProtection="1">
      <alignment horizontal="left" vertical="top"/>
    </xf>
    <xf numFmtId="0" fontId="23" fillId="9" borderId="0" xfId="0" applyFont="1" applyFill="1" applyBorder="1" applyProtection="1"/>
    <xf numFmtId="0" fontId="10" fillId="9" borderId="0" xfId="0" applyFont="1" applyFill="1" applyBorder="1" applyAlignment="1" applyProtection="1">
      <alignment horizontal="right" vertical="center"/>
    </xf>
    <xf numFmtId="0" fontId="0" fillId="9" borderId="0" xfId="0" applyFill="1" applyBorder="1" applyAlignment="1" applyProtection="1">
      <alignment vertical="center" wrapText="1"/>
    </xf>
    <xf numFmtId="0" fontId="10" fillId="9" borderId="15" xfId="0" applyFont="1" applyFill="1" applyBorder="1" applyAlignment="1" applyProtection="1">
      <alignment vertical="center"/>
    </xf>
    <xf numFmtId="0" fontId="22" fillId="9" borderId="15" xfId="0" applyFont="1" applyFill="1" applyBorder="1" applyAlignment="1" applyProtection="1">
      <alignment vertical="center"/>
    </xf>
    <xf numFmtId="1" fontId="10" fillId="9" borderId="0" xfId="0" applyNumberFormat="1" applyFont="1" applyFill="1" applyBorder="1" applyAlignment="1" applyProtection="1">
      <alignment vertical="top" wrapText="1"/>
    </xf>
    <xf numFmtId="0" fontId="31" fillId="9" borderId="0" xfId="0" applyFont="1" applyFill="1" applyBorder="1" applyAlignment="1" applyProtection="1">
      <alignment vertical="center"/>
    </xf>
    <xf numFmtId="0" fontId="2" fillId="9" borderId="20" xfId="0" applyFont="1" applyFill="1" applyBorder="1" applyAlignment="1" applyProtection="1">
      <alignment vertical="center" wrapText="1"/>
    </xf>
    <xf numFmtId="0" fontId="2" fillId="9" borderId="28" xfId="0" applyFont="1" applyFill="1" applyBorder="1" applyAlignment="1" applyProtection="1">
      <alignment vertical="center" wrapText="1"/>
    </xf>
    <xf numFmtId="0" fontId="12" fillId="9" borderId="28" xfId="0" applyFont="1" applyFill="1" applyBorder="1" applyProtection="1"/>
    <xf numFmtId="0" fontId="10" fillId="9" borderId="28" xfId="0" applyFont="1" applyFill="1" applyBorder="1" applyProtection="1"/>
    <xf numFmtId="0" fontId="22" fillId="9" borderId="14" xfId="0" applyFont="1" applyFill="1" applyBorder="1" applyAlignment="1" applyProtection="1">
      <alignment vertical="center"/>
    </xf>
    <xf numFmtId="0" fontId="15" fillId="9" borderId="28" xfId="0" applyFont="1" applyFill="1" applyBorder="1" applyProtection="1"/>
    <xf numFmtId="0" fontId="22" fillId="9" borderId="39" xfId="0" applyFont="1" applyFill="1" applyBorder="1" applyAlignment="1" applyProtection="1">
      <alignment vertical="center"/>
    </xf>
    <xf numFmtId="0" fontId="10" fillId="9" borderId="9" xfId="0" applyFont="1" applyFill="1" applyBorder="1" applyProtection="1"/>
    <xf numFmtId="0" fontId="10" fillId="9" borderId="0" xfId="0" applyFont="1" applyFill="1" applyBorder="1" applyProtection="1"/>
    <xf numFmtId="0" fontId="22" fillId="9" borderId="25" xfId="0" applyFont="1" applyFill="1" applyBorder="1" applyAlignment="1" applyProtection="1">
      <alignment horizontal="left" vertical="center"/>
    </xf>
    <xf numFmtId="0" fontId="22" fillId="9" borderId="0" xfId="0" applyFont="1" applyFill="1" applyBorder="1" applyAlignment="1" applyProtection="1">
      <alignment horizontal="left" vertical="center" wrapText="1"/>
    </xf>
    <xf numFmtId="0" fontId="15" fillId="9" borderId="32" xfId="0" applyFont="1" applyFill="1" applyBorder="1" applyProtection="1"/>
    <xf numFmtId="0" fontId="15" fillId="9" borderId="0" xfId="0" applyFont="1" applyFill="1" applyBorder="1" applyProtection="1"/>
    <xf numFmtId="164" fontId="22" fillId="4" borderId="7" xfId="2" applyNumberFormat="1" applyFont="1" applyFill="1" applyBorder="1" applyAlignment="1" applyProtection="1">
      <alignment horizontal="center" vertical="center"/>
      <protection locked="0"/>
    </xf>
    <xf numFmtId="0" fontId="10" fillId="0" borderId="9" xfId="0" applyFont="1" applyFill="1" applyBorder="1" applyAlignment="1" applyProtection="1">
      <alignment vertical="center"/>
    </xf>
    <xf numFmtId="44" fontId="10" fillId="9" borderId="1" xfId="2" applyFont="1" applyFill="1" applyBorder="1" applyAlignment="1" applyProtection="1">
      <alignment horizontal="right" vertical="center"/>
    </xf>
    <xf numFmtId="42" fontId="10" fillId="4" borderId="31" xfId="2" applyNumberFormat="1" applyFont="1" applyFill="1" applyBorder="1" applyAlignment="1" applyProtection="1">
      <alignment horizontal="right" vertical="center"/>
      <protection locked="0"/>
    </xf>
    <xf numFmtId="42" fontId="5" fillId="7" borderId="57" xfId="0" applyNumberFormat="1" applyFont="1" applyFill="1" applyBorder="1" applyAlignment="1" applyProtection="1">
      <alignment horizontal="left" vertical="center" wrapText="1"/>
    </xf>
    <xf numFmtId="42" fontId="34" fillId="7" borderId="23" xfId="0" applyNumberFormat="1" applyFont="1" applyFill="1" applyBorder="1" applyAlignment="1" applyProtection="1">
      <alignment horizontal="left" vertical="center" wrapText="1"/>
    </xf>
    <xf numFmtId="0" fontId="15" fillId="9" borderId="0" xfId="0" applyFont="1" applyFill="1" applyBorder="1" applyAlignment="1" applyProtection="1">
      <alignment vertical="center"/>
    </xf>
    <xf numFmtId="0" fontId="21" fillId="9" borderId="0" xfId="0" applyFont="1" applyFill="1" applyAlignment="1" applyProtection="1">
      <alignment wrapText="1"/>
    </xf>
    <xf numFmtId="0" fontId="10" fillId="0" borderId="22" xfId="0" applyFont="1" applyFill="1" applyBorder="1" applyAlignment="1" applyProtection="1">
      <alignment vertical="center"/>
    </xf>
    <xf numFmtId="0" fontId="10" fillId="0" borderId="27" xfId="0" applyFont="1" applyFill="1" applyBorder="1" applyAlignment="1" applyProtection="1">
      <alignment vertical="center"/>
    </xf>
    <xf numFmtId="9" fontId="17" fillId="9" borderId="0" xfId="0" applyNumberFormat="1" applyFont="1" applyFill="1" applyProtection="1"/>
    <xf numFmtId="0" fontId="36" fillId="8" borderId="25" xfId="0" applyFont="1" applyFill="1" applyBorder="1" applyAlignment="1">
      <alignment horizontal="right" vertical="center" wrapText="1"/>
    </xf>
    <xf numFmtId="0" fontId="36" fillId="8" borderId="25" xfId="0" applyFont="1" applyFill="1" applyBorder="1" applyAlignment="1" applyProtection="1">
      <alignment horizontal="right" vertical="center" wrapText="1"/>
    </xf>
    <xf numFmtId="0" fontId="37" fillId="2" borderId="5" xfId="0" applyFont="1" applyFill="1" applyBorder="1" applyAlignment="1" applyProtection="1">
      <alignment horizontal="center" vertical="center" wrapText="1"/>
    </xf>
    <xf numFmtId="0" fontId="37" fillId="2" borderId="7" xfId="0" applyFont="1" applyFill="1" applyBorder="1" applyAlignment="1" applyProtection="1">
      <alignment horizontal="center" vertical="center" wrapText="1"/>
    </xf>
    <xf numFmtId="0" fontId="5" fillId="7" borderId="25" xfId="0" applyFont="1" applyFill="1" applyBorder="1" applyAlignment="1" applyProtection="1">
      <alignment horizontal="left" vertical="center" wrapText="1"/>
    </xf>
    <xf numFmtId="0" fontId="22" fillId="9" borderId="30" xfId="0" applyFont="1" applyFill="1" applyBorder="1" applyAlignment="1" applyProtection="1">
      <alignment horizontal="left" vertical="center" wrapText="1"/>
    </xf>
    <xf numFmtId="0" fontId="10" fillId="2" borderId="6" xfId="0" applyFont="1" applyFill="1" applyBorder="1" applyAlignment="1" applyProtection="1">
      <alignment vertical="center"/>
    </xf>
    <xf numFmtId="0" fontId="22" fillId="9" borderId="56" xfId="0" applyFont="1" applyFill="1" applyBorder="1" applyAlignment="1" applyProtection="1">
      <alignment vertical="top" wrapText="1"/>
    </xf>
    <xf numFmtId="0" fontId="22" fillId="9" borderId="23" xfId="0" applyFont="1" applyFill="1" applyBorder="1" applyAlignment="1" applyProtection="1">
      <alignment vertical="top" wrapText="1"/>
    </xf>
    <xf numFmtId="0" fontId="22" fillId="9" borderId="12" xfId="0" applyFont="1" applyFill="1" applyBorder="1" applyAlignment="1" applyProtection="1">
      <alignment vertical="top" wrapText="1"/>
    </xf>
    <xf numFmtId="0" fontId="10" fillId="9" borderId="0" xfId="0" applyFont="1" applyFill="1" applyProtection="1"/>
    <xf numFmtId="0" fontId="22" fillId="2" borderId="6" xfId="0" applyFont="1" applyFill="1" applyBorder="1" applyAlignment="1" applyProtection="1">
      <alignment vertical="center"/>
    </xf>
    <xf numFmtId="0" fontId="10" fillId="9" borderId="0" xfId="0" applyFont="1" applyFill="1" applyAlignment="1" applyProtection="1">
      <alignment vertical="center"/>
    </xf>
    <xf numFmtId="0" fontId="10" fillId="9" borderId="37" xfId="0" applyFont="1" applyFill="1" applyBorder="1" applyAlignment="1" applyProtection="1">
      <alignment horizontal="right" vertical="top"/>
    </xf>
    <xf numFmtId="0" fontId="22" fillId="9" borderId="37" xfId="0" applyFont="1" applyFill="1" applyBorder="1" applyAlignment="1" applyProtection="1">
      <alignment horizontal="right" vertical="top"/>
    </xf>
    <xf numFmtId="0" fontId="30" fillId="9" borderId="62" xfId="0" applyFont="1" applyFill="1" applyBorder="1" applyAlignment="1" applyProtection="1">
      <alignment vertical="center"/>
    </xf>
    <xf numFmtId="0" fontId="30" fillId="9" borderId="0" xfId="0" applyFont="1" applyFill="1" applyAlignment="1" applyProtection="1">
      <alignment vertical="center" wrapText="1"/>
    </xf>
    <xf numFmtId="0" fontId="30" fillId="9" borderId="0" xfId="0" applyFont="1" applyFill="1" applyProtection="1"/>
    <xf numFmtId="0" fontId="22" fillId="9" borderId="54" xfId="0" applyFont="1" applyFill="1" applyBorder="1" applyAlignment="1" applyProtection="1">
      <alignment vertical="top" wrapText="1"/>
    </xf>
    <xf numFmtId="0" fontId="47" fillId="9" borderId="9" xfId="0" applyFont="1" applyFill="1" applyBorder="1" applyAlignment="1" applyProtection="1">
      <alignment vertical="top"/>
    </xf>
    <xf numFmtId="0" fontId="47" fillId="9" borderId="0" xfId="0" applyFont="1" applyFill="1" applyAlignment="1" applyProtection="1">
      <alignment vertical="top"/>
    </xf>
    <xf numFmtId="0" fontId="47" fillId="9" borderId="0" xfId="0" applyFont="1" applyFill="1" applyAlignment="1" applyProtection="1">
      <alignment horizontal="center" vertical="center"/>
    </xf>
    <xf numFmtId="0" fontId="10" fillId="9" borderId="0" xfId="0" applyFont="1" applyFill="1" applyAlignment="1" applyProtection="1">
      <alignment horizontal="center" vertical="center"/>
    </xf>
    <xf numFmtId="0" fontId="0" fillId="0" borderId="1" xfId="0" applyBorder="1" applyAlignment="1" applyProtection="1">
      <alignment vertical="center"/>
    </xf>
    <xf numFmtId="0" fontId="20" fillId="0" borderId="0" xfId="0" applyFont="1" applyProtection="1"/>
    <xf numFmtId="0" fontId="20" fillId="0" borderId="0" xfId="0" applyFont="1" applyFill="1" applyProtection="1"/>
    <xf numFmtId="0" fontId="10" fillId="0" borderId="27" xfId="0" applyFont="1" applyBorder="1" applyAlignment="1" applyProtection="1">
      <alignment vertical="center"/>
    </xf>
    <xf numFmtId="0" fontId="13" fillId="0" borderId="0" xfId="0" applyFont="1" applyProtection="1"/>
    <xf numFmtId="0" fontId="10" fillId="9" borderId="20" xfId="0" applyFont="1" applyFill="1" applyBorder="1" applyAlignment="1" applyProtection="1">
      <alignment vertical="center"/>
    </xf>
    <xf numFmtId="0" fontId="10" fillId="9" borderId="28" xfId="0" applyFont="1" applyFill="1" applyBorder="1" applyAlignment="1" applyProtection="1">
      <alignment vertical="center"/>
    </xf>
    <xf numFmtId="0" fontId="10" fillId="9" borderId="25" xfId="0" applyFont="1" applyFill="1" applyBorder="1" applyAlignment="1" applyProtection="1">
      <alignment vertical="center"/>
    </xf>
    <xf numFmtId="0" fontId="3" fillId="9" borderId="20" xfId="0" applyFont="1" applyFill="1" applyBorder="1" applyAlignment="1" applyProtection="1">
      <alignment vertical="center"/>
    </xf>
    <xf numFmtId="42" fontId="10" fillId="2" borderId="52" xfId="2" applyNumberFormat="1" applyFont="1" applyFill="1" applyBorder="1" applyAlignment="1" applyProtection="1">
      <alignment horizontal="right" vertical="center"/>
    </xf>
    <xf numFmtId="0" fontId="8" fillId="9" borderId="26" xfId="3" applyFill="1" applyBorder="1" applyAlignment="1" applyProtection="1">
      <alignment vertical="center"/>
    </xf>
    <xf numFmtId="0" fontId="10" fillId="2" borderId="54" xfId="0" applyFont="1" applyFill="1" applyBorder="1" applyAlignment="1" applyProtection="1">
      <alignment horizontal="center" vertical="center"/>
    </xf>
    <xf numFmtId="0" fontId="5" fillId="7" borderId="25" xfId="0" applyFont="1" applyFill="1" applyBorder="1" applyAlignment="1" applyProtection="1">
      <alignment horizontal="left" vertical="center" wrapText="1"/>
    </xf>
    <xf numFmtId="0" fontId="36" fillId="8" borderId="25" xfId="0" applyFont="1" applyFill="1" applyBorder="1" applyAlignment="1">
      <alignment horizontal="right" vertical="center" wrapText="1"/>
    </xf>
    <xf numFmtId="0" fontId="36" fillId="8" borderId="25" xfId="0" applyFont="1" applyFill="1" applyBorder="1" applyAlignment="1" applyProtection="1">
      <alignment horizontal="right" vertical="center" wrapText="1"/>
    </xf>
    <xf numFmtId="0" fontId="32" fillId="2" borderId="50" xfId="0" applyFont="1" applyFill="1" applyBorder="1" applyAlignment="1" applyProtection="1">
      <alignment horizontal="center" vertical="center"/>
    </xf>
    <xf numFmtId="0" fontId="32" fillId="2" borderId="51" xfId="0" applyFont="1" applyFill="1" applyBorder="1" applyAlignment="1" applyProtection="1">
      <alignment horizontal="center" vertical="center"/>
    </xf>
    <xf numFmtId="0" fontId="37" fillId="2" borderId="5" xfId="0" applyFont="1" applyFill="1" applyBorder="1" applyAlignment="1" applyProtection="1">
      <alignment horizontal="center" vertical="center" wrapText="1"/>
    </xf>
    <xf numFmtId="0" fontId="37" fillId="2" borderId="7" xfId="0" applyFont="1" applyFill="1" applyBorder="1" applyAlignment="1" applyProtection="1">
      <alignment horizontal="center" vertical="center" wrapText="1"/>
    </xf>
    <xf numFmtId="0" fontId="22" fillId="0" borderId="5" xfId="0" applyFont="1" applyBorder="1" applyAlignment="1" applyProtection="1">
      <alignment horizontal="center" vertical="center" wrapText="1"/>
    </xf>
    <xf numFmtId="0" fontId="36" fillId="0" borderId="48" xfId="0" applyFont="1" applyFill="1" applyBorder="1" applyAlignment="1" applyProtection="1">
      <alignment vertical="center" wrapText="1"/>
    </xf>
    <xf numFmtId="164" fontId="5" fillId="0" borderId="21" xfId="2" applyNumberFormat="1" applyFont="1" applyFill="1" applyBorder="1" applyAlignment="1" applyProtection="1">
      <alignment horizontal="left" vertical="center" wrapText="1"/>
    </xf>
    <xf numFmtId="0" fontId="15" fillId="0" borderId="21" xfId="0" applyFont="1" applyBorder="1" applyAlignment="1" applyProtection="1">
      <alignment vertical="center" wrapText="1"/>
    </xf>
    <xf numFmtId="0" fontId="15" fillId="0" borderId="47" xfId="0" applyFont="1" applyBorder="1" applyAlignment="1" applyProtection="1">
      <alignment vertical="center"/>
    </xf>
    <xf numFmtId="164" fontId="35" fillId="0" borderId="0" xfId="2" applyNumberFormat="1" applyFont="1" applyFill="1" applyBorder="1" applyAlignment="1" applyProtection="1">
      <alignment horizontal="left" vertical="center" wrapText="1"/>
    </xf>
    <xf numFmtId="0" fontId="32" fillId="5" borderId="36" xfId="0" applyFont="1" applyFill="1" applyBorder="1" applyAlignment="1" applyProtection="1">
      <alignment horizontal="right" vertical="center"/>
    </xf>
    <xf numFmtId="0" fontId="32" fillId="5" borderId="20" xfId="0" applyFont="1" applyFill="1" applyBorder="1" applyAlignment="1" applyProtection="1">
      <alignment horizontal="right" vertical="center"/>
    </xf>
    <xf numFmtId="0" fontId="32" fillId="5" borderId="35" xfId="0" applyFont="1" applyFill="1" applyBorder="1" applyAlignment="1" applyProtection="1">
      <alignment horizontal="right" vertical="center" wrapText="1"/>
    </xf>
    <xf numFmtId="42" fontId="36" fillId="0" borderId="0" xfId="0" applyNumberFormat="1" applyFont="1" applyFill="1" applyBorder="1" applyAlignment="1" applyProtection="1">
      <alignment vertical="center" wrapText="1"/>
    </xf>
    <xf numFmtId="42" fontId="36" fillId="0" borderId="11" xfId="0" applyNumberFormat="1" applyFont="1" applyFill="1" applyBorder="1" applyAlignment="1" applyProtection="1">
      <alignment vertical="center" wrapText="1"/>
    </xf>
    <xf numFmtId="164" fontId="33" fillId="6" borderId="31" xfId="2" applyNumberFormat="1" applyFont="1" applyFill="1" applyBorder="1" applyAlignment="1" applyProtection="1">
      <alignment horizontal="center" vertical="center" wrapText="1"/>
    </xf>
    <xf numFmtId="9" fontId="36" fillId="8" borderId="24" xfId="4" applyFont="1" applyFill="1" applyBorder="1" applyAlignment="1" applyProtection="1">
      <alignment horizontal="right" vertical="center" wrapText="1"/>
    </xf>
    <xf numFmtId="9" fontId="36" fillId="8" borderId="47" xfId="4" applyFont="1" applyFill="1" applyBorder="1" applyAlignment="1" applyProtection="1">
      <alignment horizontal="right" vertical="center" wrapText="1"/>
    </xf>
    <xf numFmtId="0" fontId="37" fillId="6" borderId="8" xfId="0" applyFont="1" applyFill="1" applyBorder="1" applyAlignment="1" applyProtection="1">
      <alignment horizontal="left" vertical="center"/>
    </xf>
    <xf numFmtId="0" fontId="37" fillId="6" borderId="33" xfId="0" applyFont="1" applyFill="1" applyBorder="1" applyAlignment="1" applyProtection="1">
      <alignment horizontal="right" vertical="center" wrapText="1"/>
    </xf>
    <xf numFmtId="9" fontId="36" fillId="8" borderId="18" xfId="4" applyFont="1" applyFill="1" applyBorder="1" applyAlignment="1" applyProtection="1">
      <alignment horizontal="right" vertical="center" wrapText="1"/>
    </xf>
    <xf numFmtId="9" fontId="36" fillId="8" borderId="48" xfId="4" applyFont="1" applyFill="1" applyBorder="1" applyAlignment="1" applyProtection="1">
      <alignment horizontal="right" vertical="center" wrapText="1"/>
    </xf>
    <xf numFmtId="1" fontId="10" fillId="4" borderId="52" xfId="0" applyNumberFormat="1" applyFont="1" applyFill="1" applyBorder="1" applyAlignment="1" applyProtection="1">
      <alignment vertical="top" wrapText="1"/>
      <protection locked="0"/>
    </xf>
    <xf numFmtId="42" fontId="10" fillId="4" borderId="54" xfId="2" applyNumberFormat="1" applyFont="1" applyFill="1" applyBorder="1" applyAlignment="1" applyProtection="1">
      <alignment horizontal="right" vertical="center"/>
      <protection locked="0"/>
    </xf>
    <xf numFmtId="0" fontId="30" fillId="9" borderId="0" xfId="0" applyFont="1" applyFill="1" applyBorder="1" applyAlignment="1" applyProtection="1">
      <alignment vertical="center"/>
    </xf>
    <xf numFmtId="0" fontId="30" fillId="9" borderId="0" xfId="0" applyFont="1" applyFill="1" applyBorder="1" applyAlignment="1" applyProtection="1">
      <alignment vertical="center" wrapText="1"/>
    </xf>
    <xf numFmtId="164" fontId="10" fillId="2" borderId="52" xfId="2" applyNumberFormat="1" applyFont="1" applyFill="1" applyBorder="1" applyAlignment="1" applyProtection="1">
      <alignment horizontal="center" vertical="center"/>
    </xf>
    <xf numFmtId="164" fontId="10" fillId="2" borderId="55" xfId="2" applyNumberFormat="1" applyFont="1" applyFill="1" applyBorder="1" applyAlignment="1" applyProtection="1">
      <alignment horizontal="center" vertical="center"/>
    </xf>
    <xf numFmtId="164" fontId="10" fillId="2" borderId="56" xfId="2" applyNumberFormat="1" applyFont="1" applyFill="1" applyBorder="1" applyAlignment="1" applyProtection="1">
      <alignment horizontal="center" vertical="center"/>
    </xf>
    <xf numFmtId="164" fontId="22" fillId="2" borderId="4" xfId="2" applyNumberFormat="1" applyFont="1" applyFill="1" applyBorder="1" applyAlignment="1" applyProtection="1">
      <alignment horizontal="center" vertical="center"/>
    </xf>
    <xf numFmtId="165" fontId="10" fillId="2" borderId="31" xfId="2" applyNumberFormat="1" applyFont="1" applyFill="1" applyBorder="1" applyAlignment="1" applyProtection="1">
      <alignment horizontal="center" vertical="center"/>
    </xf>
    <xf numFmtId="165" fontId="10" fillId="2" borderId="54" xfId="2" applyNumberFormat="1" applyFont="1" applyFill="1" applyBorder="1" applyAlignment="1" applyProtection="1">
      <alignment horizontal="center" vertical="center"/>
    </xf>
    <xf numFmtId="165" fontId="10" fillId="2" borderId="12" xfId="2" applyNumberFormat="1" applyFont="1" applyFill="1" applyBorder="1" applyAlignment="1" applyProtection="1">
      <alignment horizontal="center" vertical="center"/>
    </xf>
    <xf numFmtId="0" fontId="2" fillId="9" borderId="9" xfId="0" applyFont="1" applyFill="1" applyBorder="1" applyAlignment="1" applyProtection="1">
      <alignment horizontal="left" vertical="top" wrapText="1"/>
    </xf>
    <xf numFmtId="0" fontId="2" fillId="9" borderId="1" xfId="0" applyFont="1" applyFill="1" applyBorder="1" applyAlignment="1" applyProtection="1">
      <alignment horizontal="left" vertical="top" wrapText="1"/>
    </xf>
    <xf numFmtId="0" fontId="2" fillId="9" borderId="0" xfId="0" applyFont="1" applyFill="1" applyBorder="1" applyAlignment="1" applyProtection="1">
      <alignment horizontal="left" vertical="top" wrapText="1"/>
    </xf>
    <xf numFmtId="0" fontId="10" fillId="9" borderId="9" xfId="0" applyFont="1" applyFill="1" applyBorder="1" applyAlignment="1" applyProtection="1">
      <alignment vertical="top"/>
    </xf>
    <xf numFmtId="0" fontId="22" fillId="0" borderId="51" xfId="0" applyFont="1" applyBorder="1" applyAlignment="1" applyProtection="1">
      <alignment horizontal="center" vertical="center" wrapText="1"/>
    </xf>
    <xf numFmtId="0" fontId="22" fillId="2" borderId="7" xfId="0" applyFont="1" applyFill="1" applyBorder="1" applyAlignment="1" applyProtection="1">
      <alignment horizontal="center" vertical="center" wrapText="1"/>
    </xf>
    <xf numFmtId="0" fontId="10" fillId="9" borderId="0" xfId="0" applyFont="1" applyFill="1" applyBorder="1" applyAlignment="1" applyProtection="1">
      <alignment horizontal="left" vertical="top"/>
    </xf>
    <xf numFmtId="165" fontId="10" fillId="9" borderId="1" xfId="2" applyNumberFormat="1" applyFont="1" applyFill="1" applyBorder="1" applyAlignment="1" applyProtection="1">
      <alignment horizontal="center" vertical="center"/>
    </xf>
    <xf numFmtId="0" fontId="10" fillId="0" borderId="9" xfId="0" applyFont="1" applyBorder="1" applyAlignment="1" applyProtection="1">
      <alignment vertical="top"/>
    </xf>
    <xf numFmtId="0" fontId="22" fillId="9" borderId="0" xfId="0" applyFont="1" applyFill="1" applyBorder="1" applyAlignment="1" applyProtection="1">
      <alignment horizontal="left" vertical="top"/>
    </xf>
    <xf numFmtId="0" fontId="10" fillId="9" borderId="0" xfId="0" applyFont="1" applyFill="1" applyBorder="1" applyAlignment="1" applyProtection="1">
      <alignment vertical="top"/>
    </xf>
    <xf numFmtId="0" fontId="10" fillId="9" borderId="1" xfId="0" applyFont="1" applyFill="1" applyBorder="1" applyAlignment="1" applyProtection="1">
      <alignment horizontal="center" vertical="center"/>
    </xf>
    <xf numFmtId="44" fontId="22" fillId="2" borderId="4" xfId="0" applyNumberFormat="1" applyFont="1" applyFill="1" applyBorder="1" applyAlignment="1" applyProtection="1">
      <alignment horizontal="center" vertical="center"/>
    </xf>
    <xf numFmtId="0" fontId="2" fillId="9" borderId="9" xfId="0" applyFont="1" applyFill="1" applyBorder="1" applyAlignment="1" applyProtection="1">
      <alignment vertical="top" wrapText="1"/>
    </xf>
    <xf numFmtId="0" fontId="2" fillId="9" borderId="0" xfId="0" applyFont="1" applyFill="1" applyBorder="1" applyAlignment="1" applyProtection="1">
      <alignment vertical="top" wrapText="1"/>
    </xf>
    <xf numFmtId="0" fontId="2" fillId="9" borderId="1" xfId="0" applyFont="1" applyFill="1" applyBorder="1" applyAlignment="1" applyProtection="1">
      <alignment vertical="top" wrapText="1"/>
    </xf>
    <xf numFmtId="42" fontId="14" fillId="2" borderId="4" xfId="2" applyNumberFormat="1" applyFont="1" applyFill="1" applyBorder="1" applyAlignment="1" applyProtection="1">
      <alignment horizontal="right" vertical="center" wrapText="1"/>
    </xf>
    <xf numFmtId="0" fontId="2" fillId="9" borderId="0" xfId="0" applyFont="1" applyFill="1" applyBorder="1" applyAlignment="1" applyProtection="1">
      <alignment horizontal="left" vertical="top" wrapText="1" indent="1"/>
    </xf>
    <xf numFmtId="0" fontId="2" fillId="9" borderId="1" xfId="0" applyFont="1" applyFill="1" applyBorder="1" applyAlignment="1" applyProtection="1">
      <alignment horizontal="left" vertical="top" wrapText="1" indent="1"/>
    </xf>
    <xf numFmtId="0" fontId="22" fillId="9" borderId="31" xfId="0" applyFont="1" applyFill="1" applyBorder="1" applyAlignment="1" applyProtection="1">
      <alignment horizontal="right" vertical="top" wrapText="1" indent="1"/>
    </xf>
    <xf numFmtId="0" fontId="22" fillId="9" borderId="54" xfId="0" applyFont="1" applyFill="1" applyBorder="1" applyAlignment="1" applyProtection="1">
      <alignment horizontal="right" vertical="top" wrapText="1" indent="1"/>
    </xf>
    <xf numFmtId="0" fontId="2" fillId="9" borderId="0" xfId="0" applyFont="1" applyFill="1" applyBorder="1" applyAlignment="1" applyProtection="1">
      <alignment horizontal="right" vertical="top" wrapText="1" indent="1"/>
    </xf>
    <xf numFmtId="0" fontId="22" fillId="9" borderId="4" xfId="0" applyFont="1" applyFill="1" applyBorder="1" applyAlignment="1" applyProtection="1">
      <alignment horizontal="right" vertical="top" wrapText="1" indent="1"/>
    </xf>
    <xf numFmtId="0" fontId="22" fillId="2" borderId="5" xfId="0" applyFont="1" applyFill="1" applyBorder="1" applyAlignment="1" applyProtection="1">
      <alignment horizontal="left" vertical="center" indent="1"/>
    </xf>
    <xf numFmtId="0" fontId="22" fillId="9" borderId="52" xfId="0" applyFont="1" applyFill="1" applyBorder="1" applyAlignment="1" applyProtection="1">
      <alignment horizontal="left" vertical="center" wrapText="1" indent="1"/>
    </xf>
    <xf numFmtId="0" fontId="22" fillId="2" borderId="6" xfId="0" applyFont="1" applyFill="1" applyBorder="1" applyAlignment="1" applyProtection="1">
      <alignment horizontal="right" vertical="center" indent="1"/>
    </xf>
    <xf numFmtId="0" fontId="10" fillId="0" borderId="20" xfId="0" applyFont="1" applyBorder="1" applyAlignment="1" applyProtection="1">
      <alignment horizontal="right" vertical="center" wrapText="1" indent="1"/>
    </xf>
    <xf numFmtId="0" fontId="10" fillId="0" borderId="28" xfId="0" applyFont="1" applyBorder="1" applyAlignment="1" applyProtection="1">
      <alignment horizontal="right" vertical="center" wrapText="1" indent="1"/>
    </xf>
    <xf numFmtId="0" fontId="22" fillId="0" borderId="28" xfId="0" applyFont="1" applyBorder="1" applyAlignment="1" applyProtection="1">
      <alignment horizontal="right" vertical="center" wrapText="1" indent="1"/>
    </xf>
    <xf numFmtId="0" fontId="10" fillId="0" borderId="11" xfId="0" applyFont="1" applyBorder="1" applyAlignment="1" applyProtection="1">
      <alignment horizontal="right" vertical="center" wrapText="1" indent="1"/>
    </xf>
    <xf numFmtId="0" fontId="2" fillId="0" borderId="14" xfId="0" applyFont="1" applyBorder="1" applyAlignment="1" applyProtection="1">
      <alignment horizontal="left" vertical="top" indent="1"/>
    </xf>
    <xf numFmtId="0" fontId="2" fillId="0" borderId="15" xfId="0" applyFont="1" applyBorder="1" applyAlignment="1" applyProtection="1">
      <alignment horizontal="left" vertical="top" indent="1"/>
    </xf>
    <xf numFmtId="0" fontId="22" fillId="2" borderId="5" xfId="0" applyFont="1" applyFill="1" applyBorder="1" applyAlignment="1" applyProtection="1">
      <alignment horizontal="left" vertical="center" indent="1"/>
    </xf>
    <xf numFmtId="0" fontId="22" fillId="2" borderId="6" xfId="0" applyFont="1" applyFill="1" applyBorder="1" applyAlignment="1" applyProtection="1">
      <alignment horizontal="left" vertical="center" indent="1"/>
    </xf>
    <xf numFmtId="0" fontId="22" fillId="2" borderId="7" xfId="0" applyFont="1" applyFill="1" applyBorder="1" applyAlignment="1" applyProtection="1">
      <alignment horizontal="left" vertical="center" indent="1"/>
    </xf>
    <xf numFmtId="0" fontId="22" fillId="2" borderId="5" xfId="0" applyFont="1" applyFill="1" applyBorder="1" applyAlignment="1" applyProtection="1">
      <alignment horizontal="left" vertical="top" wrapText="1" indent="1"/>
    </xf>
    <xf numFmtId="0" fontId="10" fillId="0" borderId="6" xfId="0" applyFont="1" applyBorder="1" applyAlignment="1" applyProtection="1">
      <alignment horizontal="left" indent="1"/>
    </xf>
    <xf numFmtId="0" fontId="10" fillId="0" borderId="7" xfId="0" applyFont="1" applyBorder="1" applyAlignment="1" applyProtection="1">
      <alignment horizontal="left" indent="1"/>
    </xf>
    <xf numFmtId="0" fontId="25" fillId="9" borderId="5" xfId="0" applyFont="1" applyFill="1" applyBorder="1" applyAlignment="1" applyProtection="1">
      <alignment horizontal="center" vertical="center" wrapText="1"/>
    </xf>
    <xf numFmtId="0" fontId="25" fillId="9" borderId="6" xfId="0" applyFont="1" applyFill="1" applyBorder="1" applyAlignment="1" applyProtection="1">
      <alignment horizontal="center" vertical="center"/>
    </xf>
    <xf numFmtId="0" fontId="25" fillId="9" borderId="7" xfId="0" applyFont="1" applyFill="1" applyBorder="1" applyAlignment="1" applyProtection="1">
      <alignment horizontal="center" vertical="center"/>
    </xf>
    <xf numFmtId="0" fontId="22" fillId="2" borderId="31" xfId="0" applyFont="1" applyFill="1" applyBorder="1" applyAlignment="1" applyProtection="1">
      <alignment horizontal="left" vertical="center" wrapText="1" indent="1"/>
    </xf>
    <xf numFmtId="0" fontId="22" fillId="2" borderId="12" xfId="0" applyFont="1" applyFill="1" applyBorder="1" applyAlignment="1" applyProtection="1">
      <alignment horizontal="left" vertical="center" wrapText="1" indent="1"/>
    </xf>
    <xf numFmtId="0" fontId="22" fillId="0" borderId="5" xfId="0" applyFont="1" applyBorder="1" applyAlignment="1" applyProtection="1">
      <alignment horizontal="center" vertical="center" wrapText="1"/>
    </xf>
    <xf numFmtId="0" fontId="22" fillId="0" borderId="6" xfId="0" applyFont="1" applyBorder="1" applyAlignment="1" applyProtection="1">
      <alignment horizontal="center" vertical="center" wrapText="1"/>
    </xf>
    <xf numFmtId="0" fontId="22" fillId="0" borderId="63" xfId="0" applyFont="1" applyBorder="1" applyAlignment="1" applyProtection="1">
      <alignment horizontal="center" vertical="center" wrapText="1"/>
    </xf>
    <xf numFmtId="0" fontId="22" fillId="4" borderId="5" xfId="0" applyFont="1" applyFill="1" applyBorder="1" applyAlignment="1" applyProtection="1">
      <alignment horizontal="left" vertical="top" wrapText="1" indent="1"/>
      <protection locked="0"/>
    </xf>
    <xf numFmtId="0" fontId="22" fillId="4" borderId="6" xfId="0" applyFont="1" applyFill="1" applyBorder="1" applyAlignment="1" applyProtection="1">
      <alignment horizontal="left" vertical="top" wrapText="1" indent="1"/>
      <protection locked="0"/>
    </xf>
    <xf numFmtId="0" fontId="22" fillId="4" borderId="7" xfId="0" applyFont="1" applyFill="1" applyBorder="1" applyAlignment="1" applyProtection="1">
      <alignment horizontal="left" vertical="top" wrapText="1" indent="1"/>
      <protection locked="0"/>
    </xf>
    <xf numFmtId="0" fontId="22" fillId="4" borderId="36" xfId="0" applyFont="1" applyFill="1" applyBorder="1" applyAlignment="1" applyProtection="1">
      <alignment horizontal="left" vertical="top" wrapText="1" indent="1"/>
      <protection locked="0"/>
    </xf>
    <xf numFmtId="0" fontId="22" fillId="4" borderId="37" xfId="0" applyFont="1" applyFill="1" applyBorder="1" applyAlignment="1" applyProtection="1">
      <alignment horizontal="left" vertical="top" wrapText="1" indent="1"/>
      <protection locked="0"/>
    </xf>
    <xf numFmtId="0" fontId="22" fillId="4" borderId="38" xfId="0" applyFont="1" applyFill="1" applyBorder="1" applyAlignment="1" applyProtection="1">
      <alignment horizontal="left" vertical="top" wrapText="1" indent="1"/>
      <protection locked="0"/>
    </xf>
    <xf numFmtId="0" fontId="22" fillId="4" borderId="35" xfId="0" applyFont="1" applyFill="1" applyBorder="1" applyAlignment="1" applyProtection="1">
      <alignment horizontal="left" vertical="top" wrapText="1" indent="1"/>
      <protection locked="0"/>
    </xf>
    <xf numFmtId="0" fontId="22" fillId="4" borderId="29" xfId="0" applyFont="1" applyFill="1" applyBorder="1" applyAlignment="1" applyProtection="1">
      <alignment horizontal="left" vertical="top" wrapText="1" indent="1"/>
      <protection locked="0"/>
    </xf>
    <xf numFmtId="0" fontId="22" fillId="4" borderId="30" xfId="0" applyFont="1" applyFill="1" applyBorder="1" applyAlignment="1" applyProtection="1">
      <alignment horizontal="left" vertical="top" wrapText="1" indent="1"/>
      <protection locked="0"/>
    </xf>
    <xf numFmtId="0" fontId="2" fillId="9" borderId="8" xfId="0" applyFont="1" applyFill="1" applyBorder="1" applyAlignment="1" applyProtection="1">
      <alignment horizontal="left" vertical="top" wrapText="1"/>
    </xf>
    <xf numFmtId="0" fontId="2" fillId="9" borderId="11" xfId="0" applyFont="1" applyFill="1" applyBorder="1" applyAlignment="1" applyProtection="1">
      <alignment horizontal="left" vertical="top" wrapText="1"/>
    </xf>
    <xf numFmtId="0" fontId="2" fillId="9" borderId="33" xfId="0" applyFont="1" applyFill="1" applyBorder="1" applyAlignment="1" applyProtection="1">
      <alignment horizontal="left" vertical="top" wrapText="1"/>
    </xf>
    <xf numFmtId="0" fontId="2" fillId="9" borderId="9" xfId="0" applyFont="1" applyFill="1" applyBorder="1" applyAlignment="1" applyProtection="1">
      <alignment horizontal="left" vertical="top" wrapText="1"/>
    </xf>
    <xf numFmtId="0" fontId="2" fillId="9" borderId="0" xfId="0" applyFont="1" applyFill="1" applyBorder="1" applyAlignment="1" applyProtection="1">
      <alignment horizontal="left" vertical="top" wrapText="1"/>
    </xf>
    <xf numFmtId="0" fontId="2" fillId="9" borderId="1" xfId="0" applyFont="1" applyFill="1" applyBorder="1" applyAlignment="1" applyProtection="1">
      <alignment horizontal="left" vertical="top" wrapText="1"/>
    </xf>
    <xf numFmtId="0" fontId="2" fillId="9" borderId="10" xfId="0" applyFont="1" applyFill="1" applyBorder="1" applyAlignment="1" applyProtection="1">
      <alignment horizontal="left" vertical="top" wrapText="1"/>
    </xf>
    <xf numFmtId="0" fontId="2" fillId="9" borderId="32" xfId="0" applyFont="1" applyFill="1" applyBorder="1" applyAlignment="1" applyProtection="1">
      <alignment horizontal="left" vertical="top" wrapText="1"/>
    </xf>
    <xf numFmtId="0" fontId="2" fillId="9" borderId="13" xfId="0" applyFont="1" applyFill="1" applyBorder="1" applyAlignment="1" applyProtection="1">
      <alignment horizontal="left" vertical="top" wrapText="1"/>
    </xf>
    <xf numFmtId="0" fontId="5" fillId="7" borderId="20" xfId="0" applyFont="1" applyFill="1" applyBorder="1" applyAlignment="1" applyProtection="1">
      <alignment horizontal="left" vertical="center" wrapText="1"/>
    </xf>
    <xf numFmtId="0" fontId="5" fillId="7" borderId="25" xfId="0" applyFont="1" applyFill="1" applyBorder="1" applyAlignment="1" applyProtection="1">
      <alignment horizontal="left" vertical="center" wrapText="1"/>
    </xf>
    <xf numFmtId="0" fontId="36" fillId="8" borderId="18" xfId="0" applyFont="1" applyFill="1" applyBorder="1" applyAlignment="1" applyProtection="1">
      <alignment horizontal="left" vertical="center" wrapText="1"/>
    </xf>
    <xf numFmtId="0" fontId="36" fillId="8" borderId="27" xfId="0" applyFont="1" applyFill="1" applyBorder="1" applyAlignment="1" applyProtection="1">
      <alignment horizontal="left" vertical="center" wrapText="1"/>
    </xf>
    <xf numFmtId="0" fontId="36" fillId="8" borderId="48" xfId="0" applyFont="1" applyFill="1" applyBorder="1" applyAlignment="1" applyProtection="1">
      <alignment horizontal="left" vertical="center" wrapText="1"/>
    </xf>
    <xf numFmtId="0" fontId="36" fillId="8" borderId="22" xfId="0" applyFont="1" applyFill="1" applyBorder="1" applyAlignment="1" applyProtection="1">
      <alignment horizontal="left" vertical="center" wrapText="1"/>
    </xf>
    <xf numFmtId="0" fontId="36" fillId="8" borderId="18" xfId="0" applyFont="1" applyFill="1" applyBorder="1" applyAlignment="1" applyProtection="1">
      <alignment horizontal="right" vertical="center" wrapText="1"/>
    </xf>
    <xf numFmtId="0" fontId="36" fillId="8" borderId="27" xfId="0" applyFont="1" applyFill="1" applyBorder="1" applyAlignment="1" applyProtection="1">
      <alignment horizontal="right" vertical="center" wrapText="1"/>
    </xf>
    <xf numFmtId="0" fontId="5" fillId="7" borderId="36" xfId="0" applyFont="1" applyFill="1" applyBorder="1" applyAlignment="1" applyProtection="1">
      <alignment horizontal="left" vertical="center" wrapText="1"/>
    </xf>
    <xf numFmtId="0" fontId="5" fillId="7" borderId="38" xfId="0" applyFont="1" applyFill="1" applyBorder="1" applyAlignment="1" applyProtection="1">
      <alignment horizontal="left" vertical="center" wrapText="1"/>
    </xf>
    <xf numFmtId="0" fontId="37" fillId="2" borderId="5" xfId="0" applyFont="1" applyFill="1" applyBorder="1" applyAlignment="1" applyProtection="1">
      <alignment horizontal="center" vertical="center" wrapText="1"/>
    </xf>
    <xf numFmtId="0" fontId="37" fillId="2" borderId="7" xfId="0" applyFont="1" applyFill="1" applyBorder="1" applyAlignment="1" applyProtection="1">
      <alignment horizontal="center" vertical="center" wrapText="1"/>
    </xf>
    <xf numFmtId="0" fontId="36" fillId="8" borderId="19" xfId="0" applyFont="1" applyFill="1" applyBorder="1" applyAlignment="1">
      <alignment horizontal="right" vertical="center" wrapText="1"/>
    </xf>
    <xf numFmtId="0" fontId="36" fillId="8" borderId="64" xfId="0" applyFont="1" applyFill="1" applyBorder="1" applyAlignment="1">
      <alignment horizontal="right" vertical="center" wrapText="1"/>
    </xf>
    <xf numFmtId="0" fontId="29" fillId="0" borderId="0" xfId="0" applyFont="1" applyAlignment="1" applyProtection="1">
      <alignment horizontal="center" vertical="center"/>
    </xf>
    <xf numFmtId="0" fontId="5" fillId="7" borderId="35" xfId="0" applyFont="1" applyFill="1" applyBorder="1" applyAlignment="1" applyProtection="1">
      <alignment horizontal="left" vertical="center" wrapText="1"/>
    </xf>
    <xf numFmtId="0" fontId="5" fillId="7" borderId="30" xfId="0" applyFont="1" applyFill="1" applyBorder="1" applyAlignment="1" applyProtection="1">
      <alignment horizontal="left" vertical="center" wrapText="1"/>
    </xf>
    <xf numFmtId="0" fontId="37" fillId="6" borderId="11" xfId="0" applyFont="1" applyFill="1" applyBorder="1" applyAlignment="1" applyProtection="1">
      <alignment horizontal="right" vertical="center" wrapText="1"/>
    </xf>
    <xf numFmtId="0" fontId="37" fillId="6" borderId="33" xfId="0" applyFont="1" applyFill="1" applyBorder="1" applyAlignment="1" applyProtection="1">
      <alignment horizontal="right" vertical="center" wrapText="1"/>
    </xf>
    <xf numFmtId="0" fontId="5" fillId="7" borderId="36" xfId="0" applyFont="1" applyFill="1" applyBorder="1" applyAlignment="1" applyProtection="1">
      <alignment horizontal="left" vertical="center"/>
    </xf>
    <xf numFmtId="0" fontId="5" fillId="7" borderId="38" xfId="0" applyFont="1" applyFill="1" applyBorder="1" applyAlignment="1" applyProtection="1">
      <alignment horizontal="left" vertical="center"/>
    </xf>
    <xf numFmtId="0" fontId="15" fillId="5" borderId="48" xfId="0" applyFont="1" applyFill="1" applyBorder="1" applyAlignment="1" applyProtection="1">
      <alignment horizontal="left" vertical="center" wrapText="1"/>
    </xf>
    <xf numFmtId="0" fontId="15" fillId="5" borderId="21" xfId="0" applyFont="1" applyFill="1" applyBorder="1" applyAlignment="1" applyProtection="1">
      <alignment horizontal="left" vertical="center" wrapText="1"/>
    </xf>
    <xf numFmtId="0" fontId="15" fillId="5" borderId="47" xfId="0" applyFont="1" applyFill="1" applyBorder="1" applyAlignment="1" applyProtection="1">
      <alignment horizontal="left" vertical="center" wrapText="1"/>
    </xf>
    <xf numFmtId="0" fontId="5" fillId="7" borderId="20" xfId="0" applyFont="1" applyFill="1" applyBorder="1" applyAlignment="1" applyProtection="1">
      <alignment horizontal="left" vertical="center"/>
    </xf>
    <xf numFmtId="0" fontId="5" fillId="7" borderId="25" xfId="0" applyFont="1" applyFill="1" applyBorder="1" applyAlignment="1" applyProtection="1">
      <alignment horizontal="left" vertical="center"/>
    </xf>
    <xf numFmtId="0" fontId="36" fillId="8" borderId="20" xfId="0" applyFont="1" applyFill="1" applyBorder="1" applyAlignment="1" applyProtection="1">
      <alignment horizontal="left" vertical="center" wrapText="1"/>
    </xf>
    <xf numFmtId="0" fontId="36" fillId="8" borderId="25" xfId="0" applyFont="1" applyFill="1" applyBorder="1" applyAlignment="1" applyProtection="1">
      <alignment horizontal="left" vertical="center" wrapText="1"/>
    </xf>
    <xf numFmtId="0" fontId="15" fillId="5" borderId="19" xfId="0" applyFont="1" applyFill="1" applyBorder="1" applyAlignment="1" applyProtection="1">
      <alignment horizontal="left" vertical="center" wrapText="1"/>
    </xf>
    <xf numFmtId="0" fontId="15" fillId="5" borderId="53" xfId="0" applyFont="1" applyFill="1" applyBorder="1" applyAlignment="1" applyProtection="1">
      <alignment horizontal="left" vertical="center"/>
    </xf>
    <xf numFmtId="0" fontId="15" fillId="5" borderId="46" xfId="0" applyFont="1" applyFill="1" applyBorder="1" applyAlignment="1" applyProtection="1">
      <alignment horizontal="left" vertical="center"/>
    </xf>
    <xf numFmtId="0" fontId="15" fillId="5" borderId="18" xfId="0" applyFont="1" applyFill="1" applyBorder="1" applyAlignment="1" applyProtection="1">
      <alignment horizontal="left" vertical="center" wrapText="1"/>
    </xf>
    <xf numFmtId="0" fontId="15" fillId="5" borderId="3" xfId="0" applyFont="1" applyFill="1" applyBorder="1" applyAlignment="1" applyProtection="1">
      <alignment horizontal="left" vertical="center" wrapText="1"/>
    </xf>
    <xf numFmtId="0" fontId="15" fillId="5" borderId="24" xfId="0" applyFont="1" applyFill="1" applyBorder="1" applyAlignment="1" applyProtection="1">
      <alignment horizontal="left" vertical="center" wrapText="1"/>
    </xf>
    <xf numFmtId="0" fontId="36" fillId="8" borderId="48" xfId="0" applyFont="1" applyFill="1" applyBorder="1" applyAlignment="1" applyProtection="1">
      <alignment horizontal="right" vertical="center" wrapText="1"/>
    </xf>
    <xf numFmtId="0" fontId="36" fillId="8" borderId="22" xfId="0" applyFont="1" applyFill="1" applyBorder="1" applyAlignment="1" applyProtection="1">
      <alignment horizontal="right" vertical="center" wrapText="1"/>
    </xf>
    <xf numFmtId="0" fontId="37" fillId="2" borderId="5" xfId="0" applyFont="1" applyFill="1" applyBorder="1" applyAlignment="1" applyProtection="1">
      <alignment horizontal="center" vertical="center"/>
    </xf>
    <xf numFmtId="0" fontId="37" fillId="2" borderId="7" xfId="0" applyFont="1" applyFill="1" applyBorder="1" applyAlignment="1" applyProtection="1">
      <alignment horizontal="center" vertical="center"/>
    </xf>
    <xf numFmtId="0" fontId="30" fillId="3" borderId="5" xfId="0" applyFont="1" applyFill="1" applyBorder="1" applyAlignment="1" applyProtection="1">
      <alignment horizontal="left" vertical="top" wrapText="1"/>
      <protection locked="0"/>
    </xf>
    <xf numFmtId="0" fontId="30" fillId="3" borderId="6" xfId="0" applyFont="1" applyFill="1" applyBorder="1" applyAlignment="1" applyProtection="1">
      <alignment horizontal="left" vertical="top" wrapText="1"/>
      <protection locked="0"/>
    </xf>
    <xf numFmtId="0" fontId="30" fillId="3" borderId="7" xfId="0" applyFont="1" applyFill="1" applyBorder="1" applyAlignment="1" applyProtection="1">
      <alignment horizontal="left" vertical="top" wrapText="1"/>
      <protection locked="0"/>
    </xf>
    <xf numFmtId="0" fontId="19" fillId="0" borderId="44" xfId="0" applyFont="1" applyFill="1" applyBorder="1" applyAlignment="1" applyProtection="1">
      <alignment vertical="center" wrapText="1"/>
    </xf>
    <xf numFmtId="0" fontId="0" fillId="0" borderId="45" xfId="0" applyBorder="1" applyAlignment="1" applyProtection="1">
      <alignment vertical="center" wrapText="1"/>
    </xf>
    <xf numFmtId="0" fontId="0" fillId="9" borderId="34" xfId="0" applyFill="1" applyBorder="1" applyAlignment="1" applyProtection="1">
      <alignment horizontal="left" vertical="top" wrapText="1"/>
    </xf>
    <xf numFmtId="0" fontId="0" fillId="9" borderId="39" xfId="0" applyFill="1" applyBorder="1" applyAlignment="1" applyProtection="1">
      <alignment horizontal="left" vertical="top" wrapText="1"/>
    </xf>
    <xf numFmtId="0" fontId="0" fillId="9" borderId="40" xfId="0" applyFill="1" applyBorder="1" applyAlignment="1" applyProtection="1">
      <alignment horizontal="left" vertical="top" wrapText="1"/>
    </xf>
    <xf numFmtId="0" fontId="10" fillId="0" borderId="41" xfId="0" applyFont="1" applyBorder="1" applyAlignment="1" applyProtection="1">
      <alignment vertical="center"/>
    </xf>
    <xf numFmtId="0" fontId="10" fillId="0" borderId="42" xfId="0" applyFont="1" applyBorder="1" applyAlignment="1" applyProtection="1">
      <alignment vertical="center"/>
    </xf>
    <xf numFmtId="0" fontId="10" fillId="0" borderId="61" xfId="0" applyFont="1" applyBorder="1" applyAlignment="1" applyProtection="1">
      <alignment vertical="center"/>
    </xf>
    <xf numFmtId="0" fontId="9" fillId="0" borderId="9" xfId="0" applyFont="1" applyFill="1" applyBorder="1" applyAlignment="1" applyProtection="1">
      <alignment horizontal="left" vertical="top" wrapText="1"/>
    </xf>
    <xf numFmtId="0" fontId="9" fillId="0" borderId="0" xfId="0" applyFont="1" applyFill="1" applyBorder="1" applyAlignment="1" applyProtection="1">
      <alignment horizontal="left" vertical="top" wrapText="1"/>
    </xf>
    <xf numFmtId="0" fontId="9" fillId="0" borderId="1" xfId="0" applyFont="1" applyFill="1" applyBorder="1" applyAlignment="1" applyProtection="1">
      <alignment horizontal="left" vertical="top" wrapText="1"/>
    </xf>
    <xf numFmtId="0" fontId="29" fillId="0" borderId="8" xfId="0" applyFont="1" applyFill="1" applyBorder="1" applyAlignment="1" applyProtection="1">
      <alignment horizontal="center" vertical="center" wrapText="1"/>
    </xf>
    <xf numFmtId="0" fontId="29" fillId="0" borderId="11" xfId="0" applyFont="1" applyFill="1" applyBorder="1" applyAlignment="1" applyProtection="1">
      <alignment horizontal="center" vertical="center"/>
    </xf>
    <xf numFmtId="0" fontId="29" fillId="0" borderId="33" xfId="0" applyFont="1" applyFill="1" applyBorder="1" applyAlignment="1" applyProtection="1">
      <alignment horizontal="center" vertical="center"/>
    </xf>
    <xf numFmtId="0" fontId="29" fillId="0" borderId="10" xfId="0" applyFont="1" applyFill="1" applyBorder="1" applyAlignment="1" applyProtection="1">
      <alignment horizontal="center" vertical="center" wrapText="1"/>
    </xf>
    <xf numFmtId="0" fontId="29" fillId="0" borderId="32" xfId="0" applyFont="1" applyFill="1" applyBorder="1" applyAlignment="1" applyProtection="1">
      <alignment horizontal="center" vertical="center" wrapText="1"/>
    </xf>
    <xf numFmtId="0" fontId="29" fillId="0" borderId="13" xfId="0" applyFont="1" applyFill="1" applyBorder="1" applyAlignment="1" applyProtection="1">
      <alignment horizontal="center" vertical="center" wrapText="1"/>
    </xf>
    <xf numFmtId="0" fontId="0" fillId="0" borderId="0" xfId="0" applyFont="1" applyFill="1" applyBorder="1" applyAlignment="1" applyProtection="1">
      <alignment wrapText="1"/>
    </xf>
    <xf numFmtId="0" fontId="0" fillId="0" borderId="0" xfId="0" applyFont="1" applyBorder="1" applyAlignment="1" applyProtection="1">
      <alignment wrapText="1"/>
    </xf>
    <xf numFmtId="0" fontId="0" fillId="0" borderId="1" xfId="0" applyFont="1" applyBorder="1" applyAlignment="1" applyProtection="1">
      <alignment wrapText="1"/>
    </xf>
    <xf numFmtId="0" fontId="0" fillId="4" borderId="5" xfId="0" applyFont="1" applyFill="1" applyBorder="1" applyAlignment="1" applyProtection="1">
      <alignment horizontal="left" vertical="top" wrapText="1"/>
      <protection locked="0"/>
    </xf>
    <xf numFmtId="0" fontId="0" fillId="4" borderId="6" xfId="0" applyFont="1" applyFill="1" applyBorder="1" applyAlignment="1" applyProtection="1">
      <alignment horizontal="left" vertical="top" wrapText="1"/>
      <protection locked="0"/>
    </xf>
    <xf numFmtId="0" fontId="0" fillId="4" borderId="7" xfId="0" applyFont="1" applyFill="1" applyBorder="1" applyAlignment="1" applyProtection="1">
      <alignment horizontal="left" vertical="top" wrapText="1"/>
      <protection locked="0"/>
    </xf>
    <xf numFmtId="0" fontId="2" fillId="0" borderId="8" xfId="0" applyFont="1" applyFill="1" applyBorder="1" applyAlignment="1" applyProtection="1">
      <alignment horizontal="left" vertical="center" wrapText="1"/>
    </xf>
    <xf numFmtId="0" fontId="2" fillId="0" borderId="11" xfId="0" applyFont="1" applyFill="1" applyBorder="1" applyAlignment="1" applyProtection="1">
      <alignment horizontal="left" vertical="center" wrapText="1"/>
    </xf>
    <xf numFmtId="0" fontId="2" fillId="0" borderId="33" xfId="0" applyFont="1" applyFill="1" applyBorder="1" applyAlignment="1" applyProtection="1">
      <alignment horizontal="left" vertical="center" wrapText="1"/>
    </xf>
    <xf numFmtId="0" fontId="2" fillId="0" borderId="9"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2" fillId="0" borderId="10" xfId="0" applyFont="1" applyFill="1" applyBorder="1" applyAlignment="1" applyProtection="1">
      <alignment horizontal="left" vertical="center" wrapText="1"/>
    </xf>
    <xf numFmtId="0" fontId="2" fillId="0" borderId="32" xfId="0" applyFont="1" applyFill="1" applyBorder="1" applyAlignment="1" applyProtection="1">
      <alignment horizontal="left" vertical="center" wrapText="1"/>
    </xf>
    <xf numFmtId="0" fontId="2" fillId="0" borderId="13" xfId="0" applyFont="1" applyFill="1" applyBorder="1" applyAlignment="1" applyProtection="1">
      <alignment horizontal="left" vertical="center" wrapText="1"/>
    </xf>
    <xf numFmtId="0" fontId="10" fillId="4" borderId="5" xfId="0" applyFont="1" applyFill="1" applyBorder="1" applyAlignment="1" applyProtection="1">
      <alignment horizontal="left" vertical="top" wrapText="1"/>
      <protection locked="0"/>
    </xf>
    <xf numFmtId="0" fontId="10" fillId="4" borderId="6" xfId="0" applyFont="1" applyFill="1" applyBorder="1" applyAlignment="1" applyProtection="1">
      <alignment horizontal="left" vertical="top" wrapText="1"/>
      <protection locked="0"/>
    </xf>
    <xf numFmtId="0" fontId="10" fillId="4" borderId="7" xfId="0" applyFont="1" applyFill="1" applyBorder="1" applyAlignment="1" applyProtection="1">
      <alignment horizontal="left" vertical="top" wrapText="1"/>
      <protection locked="0"/>
    </xf>
    <xf numFmtId="0" fontId="29" fillId="0" borderId="8" xfId="0" applyFont="1" applyFill="1" applyBorder="1" applyAlignment="1" applyProtection="1">
      <alignment horizontal="center" vertical="top" wrapText="1"/>
    </xf>
    <xf numFmtId="0" fontId="29" fillId="0" borderId="11" xfId="0" applyFont="1" applyFill="1" applyBorder="1" applyAlignment="1" applyProtection="1">
      <alignment horizontal="center" vertical="top"/>
    </xf>
    <xf numFmtId="0" fontId="29" fillId="0" borderId="33" xfId="0" applyFont="1" applyFill="1" applyBorder="1" applyAlignment="1" applyProtection="1">
      <alignment horizontal="center" vertical="top"/>
    </xf>
    <xf numFmtId="0" fontId="28" fillId="0" borderId="10" xfId="0" applyFont="1" applyFill="1" applyBorder="1" applyAlignment="1" applyProtection="1">
      <alignment horizontal="center" vertical="center"/>
    </xf>
    <xf numFmtId="0" fontId="28" fillId="0" borderId="32" xfId="0" applyFont="1" applyFill="1" applyBorder="1" applyAlignment="1" applyProtection="1">
      <alignment horizontal="center" vertical="center"/>
    </xf>
    <xf numFmtId="0" fontId="28" fillId="0" borderId="13" xfId="0" applyFont="1" applyFill="1" applyBorder="1" applyAlignment="1" applyProtection="1">
      <alignment horizontal="center" vertical="center"/>
    </xf>
    <xf numFmtId="0" fontId="22" fillId="0" borderId="8" xfId="0" applyFont="1" applyFill="1" applyBorder="1" applyAlignment="1" applyProtection="1">
      <alignment vertical="center" wrapText="1"/>
    </xf>
    <xf numFmtId="0" fontId="22" fillId="0" borderId="11" xfId="0" applyFont="1" applyFill="1" applyBorder="1" applyAlignment="1" applyProtection="1">
      <alignment vertical="center" wrapText="1"/>
    </xf>
    <xf numFmtId="0" fontId="22" fillId="0" borderId="33" xfId="0" applyFont="1" applyFill="1" applyBorder="1" applyAlignment="1" applyProtection="1">
      <alignment vertical="center" wrapText="1"/>
    </xf>
    <xf numFmtId="0" fontId="3" fillId="0" borderId="10" xfId="0" applyFont="1" applyFill="1" applyBorder="1" applyAlignment="1" applyProtection="1">
      <alignment horizontal="left" vertical="center" wrapText="1"/>
    </xf>
    <xf numFmtId="0" fontId="3" fillId="0" borderId="32" xfId="0" applyFont="1" applyFill="1" applyBorder="1" applyAlignment="1" applyProtection="1">
      <alignment horizontal="left" vertical="center" wrapText="1"/>
    </xf>
    <xf numFmtId="0" fontId="3" fillId="0" borderId="13" xfId="0" applyFont="1" applyFill="1" applyBorder="1" applyAlignment="1" applyProtection="1">
      <alignment horizontal="left" vertical="center" wrapText="1"/>
    </xf>
    <xf numFmtId="0" fontId="22" fillId="0" borderId="20" xfId="0" applyFont="1" applyFill="1" applyBorder="1" applyAlignment="1" applyProtection="1">
      <alignment horizontal="left" vertical="center" wrapText="1"/>
    </xf>
    <xf numFmtId="0" fontId="22" fillId="0" borderId="28" xfId="0" applyFont="1" applyFill="1" applyBorder="1" applyAlignment="1" applyProtection="1">
      <alignment horizontal="left" vertical="center" wrapText="1"/>
    </xf>
    <xf numFmtId="0" fontId="9" fillId="0" borderId="5" xfId="0" applyFont="1" applyFill="1" applyBorder="1" applyAlignment="1" applyProtection="1">
      <alignment horizontal="left" vertical="center" wrapText="1"/>
    </xf>
    <xf numFmtId="0" fontId="9" fillId="0" borderId="6" xfId="0" applyFont="1" applyFill="1" applyBorder="1" applyAlignment="1" applyProtection="1">
      <alignment horizontal="left" vertical="center" wrapText="1"/>
    </xf>
    <xf numFmtId="0" fontId="9" fillId="0" borderId="7" xfId="0" applyFont="1" applyFill="1" applyBorder="1" applyAlignment="1" applyProtection="1">
      <alignment horizontal="left" vertical="center" wrapText="1"/>
    </xf>
    <xf numFmtId="0" fontId="10" fillId="0" borderId="18" xfId="0" applyFont="1" applyFill="1" applyBorder="1" applyAlignment="1" applyProtection="1">
      <alignment vertical="center"/>
    </xf>
    <xf numFmtId="0" fontId="10" fillId="0" borderId="3" xfId="0" applyFont="1" applyFill="1" applyBorder="1" applyAlignment="1" applyProtection="1">
      <alignment vertical="center"/>
    </xf>
    <xf numFmtId="0" fontId="22" fillId="0" borderId="5" xfId="0" applyFont="1" applyFill="1" applyBorder="1" applyAlignment="1" applyProtection="1">
      <alignment horizontal="left" vertical="top" wrapText="1"/>
    </xf>
    <xf numFmtId="0" fontId="22" fillId="0" borderId="6" xfId="0" applyFont="1" applyFill="1" applyBorder="1" applyAlignment="1" applyProtection="1">
      <alignment horizontal="left" vertical="top" wrapText="1"/>
    </xf>
    <xf numFmtId="0" fontId="22" fillId="0" borderId="20" xfId="0" applyFont="1" applyFill="1" applyBorder="1" applyAlignment="1" applyProtection="1">
      <alignment horizontal="left" vertical="center"/>
    </xf>
    <xf numFmtId="0" fontId="22" fillId="0" borderId="28" xfId="0" applyFont="1" applyFill="1" applyBorder="1" applyAlignment="1" applyProtection="1">
      <alignment horizontal="left" vertical="center"/>
    </xf>
    <xf numFmtId="0" fontId="38" fillId="4" borderId="27" xfId="0" applyFont="1" applyFill="1" applyBorder="1" applyAlignment="1" applyProtection="1">
      <alignment horizontal="left" vertical="center" wrapText="1"/>
      <protection locked="0"/>
    </xf>
    <xf numFmtId="0" fontId="38" fillId="4" borderId="28" xfId="0" applyFont="1" applyFill="1" applyBorder="1" applyAlignment="1" applyProtection="1">
      <alignment horizontal="left" vertical="center" wrapText="1"/>
      <protection locked="0"/>
    </xf>
    <xf numFmtId="0" fontId="10" fillId="0" borderId="18" xfId="0" applyFont="1" applyBorder="1" applyAlignment="1" applyProtection="1">
      <alignment vertical="center"/>
    </xf>
    <xf numFmtId="0" fontId="10" fillId="0" borderId="3" xfId="0" applyFont="1" applyBorder="1" applyAlignment="1" applyProtection="1">
      <alignment vertical="center"/>
    </xf>
    <xf numFmtId="0" fontId="25" fillId="0" borderId="8" xfId="0" applyFont="1" applyFill="1" applyBorder="1" applyAlignment="1" applyProtection="1">
      <alignment horizontal="center" wrapText="1"/>
    </xf>
    <xf numFmtId="0" fontId="25" fillId="0" borderId="11" xfId="0" applyFont="1" applyFill="1" applyBorder="1" applyAlignment="1" applyProtection="1">
      <alignment horizontal="center"/>
    </xf>
    <xf numFmtId="0" fontId="25" fillId="0" borderId="33" xfId="0" applyFont="1" applyFill="1" applyBorder="1" applyAlignment="1" applyProtection="1">
      <alignment horizontal="center"/>
    </xf>
    <xf numFmtId="0" fontId="29" fillId="0" borderId="10" xfId="0" applyFont="1" applyFill="1" applyBorder="1" applyAlignment="1" applyProtection="1">
      <alignment horizontal="center" vertical="center"/>
    </xf>
    <xf numFmtId="0" fontId="29" fillId="0" borderId="32" xfId="0" applyFont="1" applyFill="1" applyBorder="1" applyAlignment="1" applyProtection="1">
      <alignment horizontal="center" vertical="center"/>
    </xf>
    <xf numFmtId="0" fontId="29" fillId="0" borderId="13" xfId="0" applyFont="1" applyFill="1" applyBorder="1" applyAlignment="1" applyProtection="1">
      <alignment horizontal="center" vertical="center"/>
    </xf>
    <xf numFmtId="0" fontId="22" fillId="0" borderId="14" xfId="0" applyFont="1" applyFill="1" applyBorder="1" applyAlignment="1" applyProtection="1"/>
    <xf numFmtId="0" fontId="22" fillId="0" borderId="15" xfId="0" applyFont="1" applyFill="1" applyBorder="1" applyAlignment="1" applyProtection="1"/>
    <xf numFmtId="0" fontId="2" fillId="0" borderId="2" xfId="0" applyFont="1" applyFill="1" applyBorder="1" applyAlignment="1" applyProtection="1">
      <alignment vertical="center"/>
    </xf>
    <xf numFmtId="0" fontId="10" fillId="0" borderId="17" xfId="0" applyFont="1" applyFill="1" applyBorder="1" applyAlignment="1" applyProtection="1">
      <alignment vertical="center"/>
    </xf>
    <xf numFmtId="0" fontId="2" fillId="0" borderId="5" xfId="0" applyFont="1" applyBorder="1" applyAlignment="1" applyProtection="1">
      <alignment horizontal="left" vertical="center" wrapText="1"/>
    </xf>
    <xf numFmtId="0" fontId="2" fillId="0" borderId="6" xfId="0" applyFont="1" applyBorder="1" applyAlignment="1" applyProtection="1">
      <alignment horizontal="left" vertical="center" wrapText="1"/>
    </xf>
    <xf numFmtId="0" fontId="2" fillId="0" borderId="7" xfId="0" applyFont="1" applyBorder="1" applyAlignment="1" applyProtection="1">
      <alignment horizontal="left" vertical="center" wrapText="1"/>
    </xf>
    <xf numFmtId="0" fontId="10" fillId="9" borderId="20" xfId="0" applyFont="1" applyFill="1" applyBorder="1" applyAlignment="1" applyProtection="1">
      <alignment horizontal="left" vertical="center" wrapText="1"/>
    </xf>
    <xf numFmtId="0" fontId="10" fillId="9" borderId="28" xfId="0" applyFont="1" applyFill="1" applyBorder="1" applyAlignment="1" applyProtection="1">
      <alignment horizontal="left" vertical="center" wrapText="1"/>
    </xf>
    <xf numFmtId="0" fontId="10" fillId="9" borderId="25" xfId="0" applyFont="1" applyFill="1" applyBorder="1" applyAlignment="1" applyProtection="1">
      <alignment horizontal="left" vertical="center" wrapText="1"/>
    </xf>
    <xf numFmtId="0" fontId="26" fillId="2" borderId="20" xfId="0" applyFont="1" applyFill="1" applyBorder="1" applyAlignment="1" applyProtection="1">
      <alignment horizontal="right" vertical="center" wrapText="1"/>
    </xf>
    <xf numFmtId="0" fontId="26" fillId="2" borderId="28" xfId="0" applyFont="1" applyFill="1" applyBorder="1" applyAlignment="1" applyProtection="1">
      <alignment horizontal="right" vertical="center" wrapText="1"/>
    </xf>
    <xf numFmtId="0" fontId="26" fillId="2" borderId="25" xfId="0" applyFont="1" applyFill="1" applyBorder="1" applyAlignment="1" applyProtection="1">
      <alignment horizontal="right" vertical="center" wrapText="1"/>
    </xf>
    <xf numFmtId="0" fontId="22" fillId="9" borderId="18" xfId="0" applyFont="1" applyFill="1" applyBorder="1" applyAlignment="1" applyProtection="1">
      <alignment vertical="center"/>
    </xf>
    <xf numFmtId="0" fontId="22" fillId="9" borderId="3" xfId="0" applyFont="1" applyFill="1" applyBorder="1" applyAlignment="1" applyProtection="1">
      <alignment vertical="center"/>
    </xf>
    <xf numFmtId="0" fontId="22" fillId="9" borderId="27" xfId="0" applyFont="1" applyFill="1" applyBorder="1" applyAlignment="1" applyProtection="1">
      <alignment vertical="center"/>
    </xf>
    <xf numFmtId="0" fontId="31" fillId="2" borderId="5" xfId="0" applyFont="1" applyFill="1" applyBorder="1" applyAlignment="1" applyProtection="1">
      <alignment horizontal="center" vertical="center"/>
    </xf>
    <xf numFmtId="0" fontId="31" fillId="2" borderId="6" xfId="0" applyFont="1" applyFill="1" applyBorder="1" applyAlignment="1" applyProtection="1">
      <alignment horizontal="center" vertical="center"/>
    </xf>
    <xf numFmtId="0" fontId="31" fillId="2" borderId="7" xfId="0" applyFont="1" applyFill="1" applyBorder="1" applyAlignment="1" applyProtection="1">
      <alignment horizontal="center" vertical="center"/>
    </xf>
    <xf numFmtId="0" fontId="31" fillId="2" borderId="5" xfId="0" applyFont="1" applyFill="1" applyBorder="1" applyAlignment="1" applyProtection="1">
      <alignment horizontal="left" vertical="center"/>
    </xf>
    <xf numFmtId="0" fontId="31" fillId="2" borderId="6" xfId="0" applyFont="1" applyFill="1" applyBorder="1" applyAlignment="1" applyProtection="1">
      <alignment horizontal="left" vertical="center"/>
    </xf>
    <xf numFmtId="0" fontId="31" fillId="2" borderId="7" xfId="0" applyFont="1" applyFill="1" applyBorder="1" applyAlignment="1" applyProtection="1">
      <alignment horizontal="left" vertical="center"/>
    </xf>
    <xf numFmtId="0" fontId="3" fillId="9" borderId="35" xfId="0" applyFont="1" applyFill="1" applyBorder="1" applyAlignment="1" applyProtection="1">
      <alignment horizontal="left" vertical="center" wrapText="1"/>
    </xf>
    <xf numFmtId="0" fontId="3" fillId="9" borderId="29" xfId="0" applyFont="1" applyFill="1" applyBorder="1" applyAlignment="1" applyProtection="1">
      <alignment horizontal="left" vertical="center" wrapText="1"/>
    </xf>
    <xf numFmtId="0" fontId="3" fillId="9" borderId="30" xfId="0" applyFont="1" applyFill="1" applyBorder="1" applyAlignment="1" applyProtection="1">
      <alignment horizontal="left" vertical="center" wrapText="1"/>
    </xf>
    <xf numFmtId="0" fontId="2" fillId="9" borderId="20" xfId="0" applyFont="1" applyFill="1" applyBorder="1" applyAlignment="1" applyProtection="1">
      <alignment horizontal="left" vertical="center" wrapText="1"/>
    </xf>
    <xf numFmtId="0" fontId="2" fillId="9" borderId="28" xfId="0" applyFont="1" applyFill="1" applyBorder="1" applyAlignment="1" applyProtection="1">
      <alignment horizontal="left" vertical="center" wrapText="1"/>
    </xf>
    <xf numFmtId="0" fontId="2" fillId="9" borderId="25" xfId="0" applyFont="1" applyFill="1" applyBorder="1" applyAlignment="1" applyProtection="1">
      <alignment horizontal="left" vertical="center" wrapText="1"/>
    </xf>
    <xf numFmtId="0" fontId="9" fillId="0" borderId="5" xfId="0" applyFont="1" applyFill="1" applyBorder="1" applyAlignment="1" applyProtection="1">
      <alignment horizontal="left" vertical="top" wrapText="1"/>
    </xf>
    <xf numFmtId="0" fontId="9" fillId="0" borderId="6" xfId="0" applyFont="1" applyFill="1" applyBorder="1" applyAlignment="1" applyProtection="1">
      <alignment horizontal="left" vertical="top" wrapText="1"/>
    </xf>
    <xf numFmtId="0" fontId="9" fillId="0" borderId="7" xfId="0" applyFont="1" applyFill="1" applyBorder="1" applyAlignment="1" applyProtection="1">
      <alignment horizontal="left" vertical="top" wrapText="1"/>
    </xf>
    <xf numFmtId="0" fontId="22" fillId="9" borderId="20" xfId="0" applyFont="1" applyFill="1" applyBorder="1" applyAlignment="1" applyProtection="1">
      <alignment horizontal="left" vertical="center"/>
    </xf>
    <xf numFmtId="0" fontId="22" fillId="9" borderId="28" xfId="0" applyFont="1" applyFill="1" applyBorder="1" applyAlignment="1" applyProtection="1">
      <alignment horizontal="left" vertical="center"/>
    </xf>
    <xf numFmtId="0" fontId="22" fillId="9" borderId="35" xfId="0" applyFont="1" applyFill="1" applyBorder="1" applyAlignment="1" applyProtection="1">
      <alignment horizontal="left" vertical="center" wrapText="1"/>
    </xf>
    <xf numFmtId="0" fontId="22" fillId="9" borderId="29" xfId="0" applyFont="1" applyFill="1" applyBorder="1" applyAlignment="1" applyProtection="1">
      <alignment horizontal="left" vertical="center" wrapText="1"/>
    </xf>
    <xf numFmtId="0" fontId="38" fillId="4" borderId="25" xfId="0" applyFont="1" applyFill="1" applyBorder="1" applyAlignment="1" applyProtection="1">
      <alignment horizontal="left" vertical="center" wrapText="1"/>
      <protection locked="0"/>
    </xf>
    <xf numFmtId="0" fontId="42" fillId="9" borderId="9" xfId="0" applyFont="1" applyFill="1" applyBorder="1" applyAlignment="1" applyProtection="1">
      <alignment horizontal="left" wrapText="1"/>
    </xf>
    <xf numFmtId="0" fontId="42" fillId="9" borderId="0" xfId="0" applyFont="1" applyFill="1" applyBorder="1" applyAlignment="1" applyProtection="1">
      <alignment horizontal="left" wrapText="1"/>
    </xf>
    <xf numFmtId="0" fontId="10" fillId="0" borderId="36" xfId="0" applyFont="1" applyFill="1" applyBorder="1" applyAlignment="1" applyProtection="1">
      <alignment horizontal="left" vertical="center" wrapText="1"/>
    </xf>
    <xf numFmtId="0" fontId="10" fillId="0" borderId="37" xfId="0" applyFont="1" applyFill="1" applyBorder="1" applyAlignment="1" applyProtection="1">
      <alignment horizontal="left" vertical="center" wrapText="1"/>
    </xf>
    <xf numFmtId="0" fontId="10" fillId="0" borderId="38" xfId="0" applyFont="1" applyFill="1" applyBorder="1" applyAlignment="1" applyProtection="1">
      <alignment horizontal="left" vertical="center" wrapText="1"/>
    </xf>
    <xf numFmtId="0" fontId="10" fillId="0" borderId="20" xfId="0" applyFont="1" applyFill="1" applyBorder="1" applyAlignment="1" applyProtection="1">
      <alignment horizontal="left" vertical="center" wrapText="1"/>
    </xf>
    <xf numFmtId="0" fontId="10" fillId="0" borderId="28" xfId="0" applyFont="1" applyFill="1" applyBorder="1" applyAlignment="1" applyProtection="1">
      <alignment horizontal="left" vertical="center" wrapText="1"/>
    </xf>
    <xf numFmtId="0" fontId="10" fillId="0" borderId="25" xfId="0" applyFont="1" applyFill="1" applyBorder="1" applyAlignment="1" applyProtection="1">
      <alignment horizontal="left" vertical="center" wrapText="1"/>
    </xf>
    <xf numFmtId="0" fontId="22" fillId="0" borderId="35" xfId="0" applyFont="1" applyFill="1" applyBorder="1" applyAlignment="1" applyProtection="1">
      <alignment horizontal="left" vertical="center" wrapText="1"/>
    </xf>
    <xf numFmtId="0" fontId="22" fillId="0" borderId="29" xfId="0" applyFont="1" applyFill="1" applyBorder="1" applyAlignment="1" applyProtection="1">
      <alignment horizontal="left" vertical="center" wrapText="1"/>
    </xf>
    <xf numFmtId="0" fontId="22" fillId="0" borderId="30" xfId="0" applyFont="1" applyFill="1" applyBorder="1" applyAlignment="1" applyProtection="1">
      <alignment horizontal="left" vertical="center" wrapText="1"/>
    </xf>
    <xf numFmtId="0" fontId="29" fillId="9" borderId="8" xfId="0" applyFont="1" applyFill="1" applyBorder="1" applyAlignment="1" applyProtection="1">
      <alignment horizontal="center" vertical="center" wrapText="1"/>
    </xf>
    <xf numFmtId="0" fontId="29" fillId="9" borderId="11" xfId="0" applyFont="1" applyFill="1" applyBorder="1" applyAlignment="1" applyProtection="1">
      <alignment horizontal="center" vertical="center" wrapText="1"/>
    </xf>
    <xf numFmtId="0" fontId="29" fillId="9" borderId="33" xfId="0" applyFont="1" applyFill="1" applyBorder="1" applyAlignment="1" applyProtection="1">
      <alignment horizontal="center" vertical="center" wrapText="1"/>
    </xf>
    <xf numFmtId="0" fontId="10" fillId="0" borderId="36" xfId="0" applyFont="1" applyFill="1" applyBorder="1" applyAlignment="1" applyProtection="1">
      <alignment horizontal="left" vertical="top" wrapText="1"/>
    </xf>
    <xf numFmtId="0" fontId="10" fillId="0" borderId="37" xfId="0" applyFont="1" applyFill="1" applyBorder="1" applyAlignment="1" applyProtection="1">
      <alignment horizontal="left" vertical="top" wrapText="1"/>
    </xf>
    <xf numFmtId="0" fontId="10" fillId="0" borderId="33" xfId="0" applyFont="1" applyFill="1" applyBorder="1" applyAlignment="1" applyProtection="1">
      <alignment horizontal="left" vertical="top" wrapText="1"/>
    </xf>
    <xf numFmtId="0" fontId="2" fillId="9" borderId="14" xfId="0" applyFont="1" applyFill="1" applyBorder="1" applyAlignment="1" applyProtection="1">
      <alignment horizontal="left" vertical="center" wrapText="1"/>
    </xf>
    <xf numFmtId="0" fontId="2" fillId="9" borderId="15" xfId="0" applyFont="1" applyFill="1" applyBorder="1" applyAlignment="1" applyProtection="1">
      <alignment horizontal="left" vertical="center" wrapText="1"/>
    </xf>
    <xf numFmtId="0" fontId="2" fillId="9" borderId="16" xfId="0" applyFont="1" applyFill="1" applyBorder="1" applyAlignment="1" applyProtection="1">
      <alignment horizontal="left" vertical="center" wrapText="1"/>
    </xf>
    <xf numFmtId="0" fontId="3" fillId="9" borderId="20" xfId="0" applyFont="1" applyFill="1" applyBorder="1" applyAlignment="1" applyProtection="1">
      <alignment horizontal="left" vertical="center" wrapText="1"/>
    </xf>
    <xf numFmtId="0" fontId="3" fillId="9" borderId="28" xfId="0" applyFont="1" applyFill="1" applyBorder="1" applyAlignment="1" applyProtection="1">
      <alignment horizontal="left" vertical="center" wrapText="1"/>
    </xf>
    <xf numFmtId="0" fontId="3" fillId="9" borderId="25" xfId="0" applyFont="1" applyFill="1" applyBorder="1" applyAlignment="1" applyProtection="1">
      <alignment horizontal="left" vertical="center" wrapText="1"/>
    </xf>
    <xf numFmtId="0" fontId="25" fillId="9" borderId="10" xfId="0" applyFont="1" applyFill="1" applyBorder="1" applyAlignment="1" applyProtection="1">
      <alignment horizontal="center" vertical="center"/>
    </xf>
    <xf numFmtId="0" fontId="25" fillId="9" borderId="32" xfId="0" applyFont="1" applyFill="1" applyBorder="1" applyAlignment="1" applyProtection="1">
      <alignment horizontal="center" vertical="center"/>
    </xf>
    <xf numFmtId="0" fontId="25" fillId="9" borderId="13" xfId="0" applyFont="1" applyFill="1" applyBorder="1" applyAlignment="1" applyProtection="1">
      <alignment horizontal="center" vertical="center"/>
    </xf>
    <xf numFmtId="0" fontId="2" fillId="0" borderId="5" xfId="0" applyNumberFormat="1" applyFont="1" applyFill="1" applyBorder="1" applyAlignment="1" applyProtection="1">
      <alignment horizontal="left" vertical="center" wrapText="1"/>
    </xf>
    <xf numFmtId="0" fontId="2" fillId="0" borderId="6" xfId="0" applyNumberFormat="1" applyFont="1" applyFill="1" applyBorder="1" applyAlignment="1" applyProtection="1">
      <alignment horizontal="left" vertical="center" wrapText="1"/>
    </xf>
    <xf numFmtId="0" fontId="2" fillId="0" borderId="7" xfId="0" applyNumberFormat="1" applyFont="1" applyFill="1" applyBorder="1" applyAlignment="1" applyProtection="1">
      <alignment horizontal="left" vertical="center" wrapText="1"/>
    </xf>
    <xf numFmtId="0" fontId="10" fillId="0" borderId="18" xfId="0" applyFont="1" applyFill="1" applyBorder="1" applyAlignment="1" applyProtection="1">
      <alignment horizontal="left" vertical="center"/>
    </xf>
    <xf numFmtId="0" fontId="10" fillId="0" borderId="24" xfId="0" applyFont="1" applyFill="1" applyBorder="1" applyAlignment="1" applyProtection="1">
      <alignment horizontal="left" vertical="center"/>
    </xf>
    <xf numFmtId="0" fontId="10" fillId="0" borderId="48" xfId="0" applyFont="1" applyFill="1" applyBorder="1" applyAlignment="1" applyProtection="1">
      <alignment horizontal="left" vertical="center"/>
    </xf>
    <xf numFmtId="0" fontId="10" fillId="0" borderId="47" xfId="0" applyFont="1" applyFill="1" applyBorder="1" applyAlignment="1" applyProtection="1">
      <alignment horizontal="left" vertical="center"/>
    </xf>
    <xf numFmtId="0" fontId="10" fillId="0" borderId="14" xfId="0" applyFont="1" applyFill="1" applyBorder="1" applyAlignment="1" applyProtection="1">
      <alignment horizontal="left" vertical="center"/>
    </xf>
    <xf numFmtId="0" fontId="10" fillId="0" borderId="16" xfId="0" applyFont="1" applyFill="1" applyBorder="1" applyAlignment="1" applyProtection="1">
      <alignment horizontal="left" vertical="center"/>
    </xf>
    <xf numFmtId="0" fontId="36" fillId="8" borderId="35" xfId="0" applyFont="1" applyFill="1" applyBorder="1" applyAlignment="1" applyProtection="1">
      <alignment horizontal="right" vertical="center" wrapText="1"/>
    </xf>
    <xf numFmtId="0" fontId="36" fillId="8" borderId="30" xfId="0" applyFont="1" applyFill="1" applyBorder="1" applyAlignment="1" applyProtection="1">
      <alignment horizontal="right" vertical="center" wrapText="1"/>
    </xf>
    <xf numFmtId="0" fontId="50" fillId="6" borderId="49" xfId="0" applyFont="1" applyFill="1" applyBorder="1" applyAlignment="1" applyProtection="1">
      <alignment horizontal="right" vertical="center"/>
    </xf>
    <xf numFmtId="37" fontId="51" fillId="6" borderId="51" xfId="2" applyNumberFormat="1" applyFont="1" applyFill="1" applyBorder="1" applyAlignment="1" applyProtection="1">
      <alignment vertical="center"/>
      <protection locked="0"/>
    </xf>
    <xf numFmtId="0" fontId="50" fillId="6" borderId="5" xfId="0" applyFont="1" applyFill="1" applyBorder="1" applyAlignment="1" applyProtection="1">
      <alignment horizontal="right" vertical="center"/>
    </xf>
    <xf numFmtId="0" fontId="50" fillId="6" borderId="63" xfId="0" applyFont="1" applyFill="1" applyBorder="1" applyAlignment="1" applyProtection="1">
      <alignment horizontal="right" vertical="center"/>
    </xf>
    <xf numFmtId="0" fontId="52" fillId="2" borderId="4" xfId="0" applyFont="1" applyFill="1" applyBorder="1" applyAlignment="1" applyProtection="1">
      <alignment horizontal="center" vertical="center" wrapText="1"/>
    </xf>
    <xf numFmtId="42" fontId="53" fillId="7" borderId="31" xfId="0" applyNumberFormat="1" applyFont="1" applyFill="1" applyBorder="1" applyAlignment="1" applyProtection="1">
      <alignment horizontal="left" vertical="center" wrapText="1"/>
      <protection locked="0"/>
    </xf>
    <xf numFmtId="42" fontId="53" fillId="7" borderId="55" xfId="0" applyNumberFormat="1" applyFont="1" applyFill="1" applyBorder="1" applyAlignment="1" applyProtection="1">
      <alignment horizontal="left" vertical="center" wrapText="1"/>
      <protection locked="0"/>
    </xf>
    <xf numFmtId="42" fontId="54" fillId="8" borderId="19" xfId="0" applyNumberFormat="1" applyFont="1" applyFill="1" applyBorder="1" applyAlignment="1" applyProtection="1">
      <alignment horizontal="center" vertical="center" wrapText="1"/>
      <protection locked="0"/>
    </xf>
    <xf numFmtId="42" fontId="54" fillId="8" borderId="46" xfId="0" applyNumberFormat="1" applyFont="1" applyFill="1" applyBorder="1" applyAlignment="1" applyProtection="1">
      <alignment horizontal="center" vertical="center" wrapText="1"/>
      <protection locked="0"/>
    </xf>
    <xf numFmtId="42" fontId="54" fillId="8" borderId="18" xfId="0" applyNumberFormat="1" applyFont="1" applyFill="1" applyBorder="1" applyAlignment="1" applyProtection="1">
      <alignment horizontal="center" vertical="center" wrapText="1"/>
      <protection locked="0"/>
    </xf>
    <xf numFmtId="42" fontId="54" fillId="8" borderId="24" xfId="0" applyNumberFormat="1" applyFont="1" applyFill="1" applyBorder="1" applyAlignment="1" applyProtection="1">
      <alignment horizontal="center" vertical="center" wrapText="1"/>
      <protection locked="0"/>
    </xf>
    <xf numFmtId="164" fontId="54" fillId="8" borderId="55" xfId="2" applyNumberFormat="1" applyFont="1" applyFill="1" applyBorder="1" applyAlignment="1" applyProtection="1">
      <alignment horizontal="left" vertical="center" wrapText="1"/>
      <protection locked="0"/>
    </xf>
    <xf numFmtId="164" fontId="53" fillId="8" borderId="55" xfId="2" applyNumberFormat="1" applyFont="1" applyFill="1" applyBorder="1" applyAlignment="1" applyProtection="1">
      <alignment horizontal="left" vertical="center" wrapText="1"/>
      <protection locked="0"/>
    </xf>
    <xf numFmtId="42" fontId="54" fillId="8" borderId="55" xfId="0" applyNumberFormat="1" applyFont="1" applyFill="1" applyBorder="1" applyAlignment="1" applyProtection="1">
      <alignment horizontal="center" vertical="center" wrapText="1"/>
      <protection locked="0"/>
    </xf>
    <xf numFmtId="164" fontId="54" fillId="8" borderId="52" xfId="2" applyNumberFormat="1" applyFont="1" applyFill="1" applyBorder="1" applyAlignment="1" applyProtection="1">
      <alignment horizontal="left" vertical="center" wrapText="1"/>
      <protection locked="0"/>
    </xf>
    <xf numFmtId="164" fontId="53" fillId="8" borderId="56" xfId="2" applyNumberFormat="1" applyFont="1" applyFill="1" applyBorder="1" applyAlignment="1" applyProtection="1">
      <alignment horizontal="left" vertical="center" wrapText="1"/>
      <protection locked="0"/>
    </xf>
    <xf numFmtId="164" fontId="22" fillId="4" borderId="5" xfId="2" applyNumberFormat="1" applyFont="1" applyFill="1" applyBorder="1" applyAlignment="1" applyProtection="1">
      <alignment horizontal="center" vertical="center"/>
    </xf>
    <xf numFmtId="164" fontId="10" fillId="4" borderId="55" xfId="2" applyNumberFormat="1" applyFont="1" applyFill="1" applyBorder="1" applyAlignment="1" applyProtection="1">
      <alignment horizontal="center" vertical="center"/>
      <protection locked="0"/>
    </xf>
  </cellXfs>
  <cellStyles count="5">
    <cellStyle name="Comma" xfId="1" builtinId="3"/>
    <cellStyle name="Currency" xfId="2" builtinId="4"/>
    <cellStyle name="Hyperlink" xfId="3" builtinId="8"/>
    <cellStyle name="Normal" xfId="0" builtinId="0"/>
    <cellStyle name="Percent" xfId="4" builtinId="5"/>
  </cellStyles>
  <dxfs count="37">
    <dxf>
      <fill>
        <patternFill>
          <bgColor rgb="FFFFFF00"/>
        </patternFill>
      </fill>
    </dxf>
    <dxf>
      <fill>
        <patternFill>
          <bgColor rgb="FFFFFF00"/>
        </patternFill>
      </fill>
    </dxf>
    <dxf>
      <font>
        <color rgb="FF9C0006"/>
      </font>
      <fill>
        <patternFill>
          <bgColor rgb="FFFFC7CE"/>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rgb="FFFFFF00"/>
        </patternFill>
      </fill>
    </dxf>
    <dxf>
      <fill>
        <patternFill>
          <bgColor rgb="FFFFFF00"/>
        </patternFill>
      </fill>
    </dxf>
    <dxf>
      <font>
        <color rgb="FF9C0006"/>
      </font>
      <fill>
        <patternFill>
          <bgColor rgb="FFFFC7CE"/>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rgb="FFFFFF00"/>
        </patternFill>
      </fill>
    </dxf>
    <dxf>
      <fill>
        <patternFill>
          <bgColor rgb="FFFFFF00"/>
        </patternFill>
      </fill>
    </dxf>
    <dxf>
      <font>
        <color rgb="FF9C0006"/>
      </font>
      <fill>
        <patternFill>
          <bgColor rgb="FFFFC7CE"/>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5</xdr:row>
          <xdr:rowOff>114300</xdr:rowOff>
        </xdr:from>
        <xdr:to>
          <xdr:col>3</xdr:col>
          <xdr:colOff>333375</xdr:colOff>
          <xdr:row>7</xdr:row>
          <xdr:rowOff>19050</xdr:rowOff>
        </xdr:to>
        <xdr:sp macro="" textlink="">
          <xdr:nvSpPr>
            <xdr:cNvPr id="37889" name="Check Box 1" hidden="1">
              <a:extLst>
                <a:ext uri="{63B3BB69-23CF-44E3-9099-C40C66FF867C}">
                  <a14:compatExt spid="_x0000_s37889"/>
                </a:ext>
                <a:ext uri="{FF2B5EF4-FFF2-40B4-BE49-F238E27FC236}">
                  <a16:creationId xmlns:a16="http://schemas.microsoft.com/office/drawing/2014/main" id="{00000000-0008-0000-0000-00000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6</xdr:row>
          <xdr:rowOff>285750</xdr:rowOff>
        </xdr:from>
        <xdr:to>
          <xdr:col>3</xdr:col>
          <xdr:colOff>342900</xdr:colOff>
          <xdr:row>8</xdr:row>
          <xdr:rowOff>28575</xdr:rowOff>
        </xdr:to>
        <xdr:sp macro="" textlink="">
          <xdr:nvSpPr>
            <xdr:cNvPr id="37892" name="Check Box 4" hidden="1">
              <a:extLst>
                <a:ext uri="{63B3BB69-23CF-44E3-9099-C40C66FF867C}">
                  <a14:compatExt spid="_x0000_s37892"/>
                </a:ext>
                <a:ext uri="{FF2B5EF4-FFF2-40B4-BE49-F238E27FC236}">
                  <a16:creationId xmlns:a16="http://schemas.microsoft.com/office/drawing/2014/main" id="{00000000-0008-0000-0000-00000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mnhousing.gov/homeownership/buy-a-home---refinance.html"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www.mnhousing.gov/homeownership/buy-a-home---refinance.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mnhousing.gov/homeownership/buy-a-home---refinance.html"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9AE3E-9C18-47CC-94AE-E13EE2D81713}">
  <sheetPr>
    <tabColor theme="5" tint="0.39997558519241921"/>
  </sheetPr>
  <dimension ref="A1:H37"/>
  <sheetViews>
    <sheetView tabSelected="1" workbookViewId="0">
      <selection activeCell="D7" sqref="D7"/>
    </sheetView>
  </sheetViews>
  <sheetFormatPr defaultColWidth="9.140625" defaultRowHeight="15" x14ac:dyDescent="0.25"/>
  <cols>
    <col min="1" max="1" width="4" style="272" customWidth="1"/>
    <col min="2" max="2" width="49.42578125" style="272" customWidth="1"/>
    <col min="3" max="3" width="7.28515625" style="272" customWidth="1"/>
    <col min="4" max="4" width="5.28515625" style="272" customWidth="1"/>
    <col min="5" max="5" width="45.5703125" style="272" customWidth="1"/>
    <col min="6" max="6" width="24.28515625" style="284" customWidth="1"/>
    <col min="7" max="7" width="3.7109375" style="272" customWidth="1"/>
    <col min="8" max="8" width="20.5703125" style="272" customWidth="1"/>
    <col min="9" max="12" width="9.140625" style="272" customWidth="1"/>
    <col min="13" max="16384" width="9.140625" style="272"/>
  </cols>
  <sheetData>
    <row r="1" spans="1:6" ht="70.900000000000006" customHeight="1" thickBot="1" x14ac:dyDescent="0.3">
      <c r="A1" s="371" t="s">
        <v>161</v>
      </c>
      <c r="B1" s="372"/>
      <c r="C1" s="372"/>
      <c r="D1" s="372"/>
      <c r="E1" s="372"/>
      <c r="F1" s="373"/>
    </row>
    <row r="2" spans="1:6" ht="14.45" customHeight="1" x14ac:dyDescent="0.25">
      <c r="A2" s="388" t="s">
        <v>207</v>
      </c>
      <c r="B2" s="389"/>
      <c r="C2" s="389"/>
      <c r="D2" s="389"/>
      <c r="E2" s="389"/>
      <c r="F2" s="390"/>
    </row>
    <row r="3" spans="1:6" ht="14.45" customHeight="1" x14ac:dyDescent="0.25">
      <c r="A3" s="391"/>
      <c r="B3" s="392"/>
      <c r="C3" s="392"/>
      <c r="D3" s="392"/>
      <c r="E3" s="392"/>
      <c r="F3" s="393"/>
    </row>
    <row r="4" spans="1:6" ht="14.45" customHeight="1" x14ac:dyDescent="0.25">
      <c r="A4" s="391"/>
      <c r="B4" s="392"/>
      <c r="C4" s="392"/>
      <c r="D4" s="392"/>
      <c r="E4" s="392"/>
      <c r="F4" s="393"/>
    </row>
    <row r="5" spans="1:6" ht="116.25" customHeight="1" thickBot="1" x14ac:dyDescent="0.3">
      <c r="A5" s="394"/>
      <c r="B5" s="395"/>
      <c r="C5" s="395"/>
      <c r="D5" s="395"/>
      <c r="E5" s="395"/>
      <c r="F5" s="396"/>
    </row>
    <row r="6" spans="1:6" ht="12" customHeight="1" thickBot="1" x14ac:dyDescent="0.3">
      <c r="A6" s="346"/>
      <c r="B6" s="347"/>
      <c r="C6" s="347"/>
      <c r="D6" s="347"/>
      <c r="E6" s="347"/>
      <c r="F6" s="348"/>
    </row>
    <row r="7" spans="1:6" ht="24.6" customHeight="1" thickBot="1" x14ac:dyDescent="0.3">
      <c r="A7" s="333"/>
      <c r="B7" s="374" t="s">
        <v>162</v>
      </c>
      <c r="C7" s="595" t="s">
        <v>22</v>
      </c>
      <c r="D7" s="251"/>
      <c r="E7" s="246"/>
      <c r="F7" s="334"/>
    </row>
    <row r="8" spans="1:6" ht="24.6" customHeight="1" thickBot="1" x14ac:dyDescent="0.3">
      <c r="A8" s="333"/>
      <c r="B8" s="375"/>
      <c r="C8" s="595" t="s">
        <v>23</v>
      </c>
      <c r="D8" s="251"/>
      <c r="E8" s="246"/>
      <c r="F8" s="334"/>
    </row>
    <row r="9" spans="1:6" ht="16.899999999999999" customHeight="1" thickBot="1" x14ac:dyDescent="0.3">
      <c r="A9" s="333"/>
      <c r="B9" s="335"/>
      <c r="C9" s="335"/>
      <c r="D9" s="335"/>
      <c r="E9" s="335"/>
      <c r="F9" s="334"/>
    </row>
    <row r="10" spans="1:6" ht="16.899999999999999" customHeight="1" x14ac:dyDescent="0.25">
      <c r="A10" s="333"/>
      <c r="B10" s="352" t="s">
        <v>60</v>
      </c>
      <c r="C10" s="382"/>
      <c r="D10" s="383"/>
      <c r="E10" s="383"/>
      <c r="F10" s="384"/>
    </row>
    <row r="11" spans="1:6" ht="16.899999999999999" customHeight="1" thickBot="1" x14ac:dyDescent="0.3">
      <c r="A11" s="333"/>
      <c r="B11" s="353" t="s">
        <v>61</v>
      </c>
      <c r="C11" s="385"/>
      <c r="D11" s="386"/>
      <c r="E11" s="386"/>
      <c r="F11" s="387"/>
    </row>
    <row r="12" spans="1:6" ht="16.899999999999999" customHeight="1" thickBot="1" x14ac:dyDescent="0.3">
      <c r="A12" s="333"/>
      <c r="B12" s="354"/>
      <c r="C12" s="350"/>
      <c r="D12" s="350"/>
      <c r="E12" s="350"/>
      <c r="F12" s="351"/>
    </row>
    <row r="13" spans="1:6" ht="16.899999999999999" customHeight="1" thickBot="1" x14ac:dyDescent="0.3">
      <c r="A13" s="333"/>
      <c r="B13" s="355" t="s">
        <v>150</v>
      </c>
      <c r="C13" s="379" t="s">
        <v>23</v>
      </c>
      <c r="D13" s="380"/>
      <c r="E13" s="380"/>
      <c r="F13" s="381"/>
    </row>
    <row r="14" spans="1:6" ht="16.899999999999999" customHeight="1" thickBot="1" x14ac:dyDescent="0.3">
      <c r="A14" s="333"/>
      <c r="B14" s="335"/>
      <c r="C14" s="335"/>
      <c r="D14" s="335"/>
      <c r="E14" s="335"/>
      <c r="F14" s="334"/>
    </row>
    <row r="15" spans="1:6" ht="31.15" customHeight="1" thickBot="1" x14ac:dyDescent="0.3">
      <c r="A15" s="336"/>
      <c r="B15" s="304" t="s">
        <v>137</v>
      </c>
      <c r="C15" s="376" t="s">
        <v>138</v>
      </c>
      <c r="D15" s="377"/>
      <c r="E15" s="378"/>
      <c r="F15" s="337" t="s">
        <v>148</v>
      </c>
    </row>
    <row r="16" spans="1:6" s="274" customFormat="1" ht="31.15" customHeight="1" thickBot="1" x14ac:dyDescent="0.3">
      <c r="A16" s="356" t="s">
        <v>139</v>
      </c>
      <c r="B16" s="268"/>
      <c r="C16" s="268"/>
      <c r="D16" s="268"/>
      <c r="E16" s="273"/>
      <c r="F16" s="338"/>
    </row>
    <row r="17" spans="1:8" ht="10.5" customHeight="1" thickBot="1" x14ac:dyDescent="0.3">
      <c r="A17" s="336"/>
      <c r="B17" s="339"/>
      <c r="C17" s="275"/>
      <c r="D17" s="275"/>
      <c r="E17" s="276"/>
      <c r="F17" s="340"/>
    </row>
    <row r="18" spans="1:8" ht="19.149999999999999" customHeight="1" x14ac:dyDescent="0.25">
      <c r="A18" s="336"/>
      <c r="B18" s="357" t="s">
        <v>63</v>
      </c>
      <c r="C18" s="359" t="s">
        <v>143</v>
      </c>
      <c r="D18" s="360"/>
      <c r="E18" s="360"/>
      <c r="F18" s="326">
        <f>'1 - Value Gap'!H26+'2 - Value Gap'!H26+'3 - Value Gap'!H26</f>
        <v>0</v>
      </c>
      <c r="G18" s="324" t="s">
        <v>180</v>
      </c>
      <c r="H18" s="278"/>
    </row>
    <row r="19" spans="1:8" ht="16.5" customHeight="1" x14ac:dyDescent="0.25">
      <c r="A19" s="336"/>
      <c r="B19" s="269"/>
      <c r="C19" s="360" t="s">
        <v>145</v>
      </c>
      <c r="D19" s="360"/>
      <c r="E19" s="360"/>
      <c r="F19" s="327">
        <f>'1 - Aff Gap'!F34+'2 - Aff Gap'!F34+'3 - Aff Gap'!F34</f>
        <v>0</v>
      </c>
      <c r="G19" s="325"/>
      <c r="H19" s="278"/>
    </row>
    <row r="20" spans="1:8" ht="16.5" customHeight="1" x14ac:dyDescent="0.25">
      <c r="A20" s="336"/>
      <c r="B20" s="270"/>
      <c r="C20" s="360" t="s">
        <v>147</v>
      </c>
      <c r="D20" s="360"/>
      <c r="E20" s="360"/>
      <c r="F20" s="327">
        <f>'1 - Aff Gap'!F39+'2 - Aff Gap'!F39+'3 - Aff Gap'!F39</f>
        <v>0</v>
      </c>
    </row>
    <row r="21" spans="1:8" ht="16.5" customHeight="1" x14ac:dyDescent="0.25">
      <c r="A21" s="336"/>
      <c r="B21" s="270"/>
      <c r="C21" s="361" t="s">
        <v>140</v>
      </c>
      <c r="D21" s="361"/>
      <c r="E21" s="361"/>
      <c r="F21" s="596">
        <v>0</v>
      </c>
      <c r="G21" s="279" t="s">
        <v>153</v>
      </c>
    </row>
    <row r="22" spans="1:8" ht="16.149999999999999" customHeight="1" thickBot="1" x14ac:dyDescent="0.3">
      <c r="A22" s="336"/>
      <c r="B22" s="270"/>
      <c r="C22" s="360" t="s">
        <v>157</v>
      </c>
      <c r="D22" s="360"/>
      <c r="E22" s="360"/>
      <c r="F22" s="328">
        <f>('1 - Value Gap'!H14*'1 - Value Gap'!H25)+('2 - Value Gap'!H14*'2 - Value Gap'!H25)+('3 - Value Gap'!H14*'3 - Value Gap'!H25)</f>
        <v>0</v>
      </c>
      <c r="G22" s="279"/>
    </row>
    <row r="23" spans="1:8" ht="25.9" customHeight="1" thickBot="1" x14ac:dyDescent="0.3">
      <c r="A23" s="341"/>
      <c r="B23" s="271"/>
      <c r="C23" s="358" t="s">
        <v>149</v>
      </c>
      <c r="D23" s="358"/>
      <c r="E23" s="358"/>
      <c r="F23" s="329">
        <f>SUM(F18:F22)</f>
        <v>0</v>
      </c>
    </row>
    <row r="24" spans="1:8" ht="16.899999999999999" customHeight="1" x14ac:dyDescent="0.25">
      <c r="A24" s="336"/>
      <c r="B24" s="363" t="s">
        <v>154</v>
      </c>
      <c r="C24" s="364"/>
      <c r="D24" s="364"/>
      <c r="E24" s="364"/>
      <c r="F24" s="330">
        <f>'1 - Value Gap'!H25+'2 - Value Gap'!H25+'3 - Value Gap'!H25</f>
        <v>0</v>
      </c>
    </row>
    <row r="25" spans="1:8" ht="16.899999999999999" customHeight="1" thickBot="1" x14ac:dyDescent="0.3">
      <c r="A25" s="336"/>
      <c r="B25" s="363" t="s">
        <v>155</v>
      </c>
      <c r="C25" s="364"/>
      <c r="D25" s="364"/>
      <c r="E25" s="364"/>
      <c r="F25" s="331">
        <f>'1 - Aff Gap'!F33+'2 - Aff Gap'!F33+'3 - Aff Gap'!F33</f>
        <v>0</v>
      </c>
    </row>
    <row r="26" spans="1:8" ht="12" customHeight="1" thickBot="1" x14ac:dyDescent="0.3">
      <c r="A26" s="336"/>
      <c r="B26" s="339"/>
      <c r="C26" s="339"/>
      <c r="D26" s="339"/>
      <c r="E26" s="342"/>
      <c r="F26" s="340"/>
    </row>
    <row r="27" spans="1:8" ht="31.15" customHeight="1" thickBot="1" x14ac:dyDescent="0.3">
      <c r="A27" s="368" t="s">
        <v>142</v>
      </c>
      <c r="B27" s="369"/>
      <c r="C27" s="369"/>
      <c r="D27" s="369"/>
      <c r="E27" s="369"/>
      <c r="F27" s="370"/>
    </row>
    <row r="28" spans="1:8" ht="19.149999999999999" customHeight="1" thickBot="1" x14ac:dyDescent="0.3">
      <c r="A28" s="336"/>
      <c r="B28" s="357" t="s">
        <v>158</v>
      </c>
      <c r="C28" s="362" t="s">
        <v>141</v>
      </c>
      <c r="D28" s="362"/>
      <c r="E28" s="362"/>
      <c r="F28" s="326">
        <f>('1 - Aff Gap'!F22*'1 - Aff Gap'!F33)+('2 - Aff Gap'!F22*'2 - Aff Gap'!F33)+('3 - Aff Gap'!F22*'3 - Aff Gap'!F33)</f>
        <v>0</v>
      </c>
    </row>
    <row r="29" spans="1:8" ht="25.15" customHeight="1" thickBot="1" x14ac:dyDescent="0.3">
      <c r="A29" s="336"/>
      <c r="B29" s="280"/>
      <c r="C29" s="358" t="s">
        <v>146</v>
      </c>
      <c r="D29" s="358"/>
      <c r="E29" s="358"/>
      <c r="F29" s="329">
        <f>SUM(F28)</f>
        <v>0</v>
      </c>
    </row>
    <row r="30" spans="1:8" ht="16.899999999999999" customHeight="1" thickBot="1" x14ac:dyDescent="0.3">
      <c r="A30" s="336"/>
      <c r="B30" s="363" t="s">
        <v>156</v>
      </c>
      <c r="C30" s="364"/>
      <c r="D30" s="364"/>
      <c r="E30" s="364"/>
      <c r="F30" s="332">
        <f>(IF('1 - Aff Gap'!F22&gt;0,'1 - Aff Gap'!F33,0)+IF('2 - Aff Gap'!F22&gt;0,'2 - Aff Gap'!F33,0)+IF('3 - Aff Gap'!F22&gt;0,'3 - Aff Gap'!F33,0))</f>
        <v>0</v>
      </c>
    </row>
    <row r="31" spans="1:8" ht="10.5" customHeight="1" thickBot="1" x14ac:dyDescent="0.3">
      <c r="A31" s="336"/>
      <c r="B31" s="343"/>
      <c r="C31" s="343"/>
      <c r="D31" s="343"/>
      <c r="E31" s="343"/>
      <c r="F31" s="344"/>
    </row>
    <row r="32" spans="1:8" ht="31.15" customHeight="1" thickBot="1" x14ac:dyDescent="0.3">
      <c r="A32" s="365" t="s">
        <v>169</v>
      </c>
      <c r="B32" s="366"/>
      <c r="C32" s="366"/>
      <c r="D32" s="366"/>
      <c r="E32" s="367"/>
      <c r="F32" s="345">
        <f>F23+F29</f>
        <v>0</v>
      </c>
    </row>
    <row r="33" spans="1:6" ht="15.75" x14ac:dyDescent="0.25">
      <c r="A33" s="281"/>
      <c r="B33" s="282"/>
      <c r="C33" s="282"/>
      <c r="D33" s="282"/>
      <c r="E33" s="282"/>
      <c r="F33" s="283"/>
    </row>
    <row r="35" spans="1:6" hidden="1" x14ac:dyDescent="0.25">
      <c r="E35" s="272" t="s">
        <v>14</v>
      </c>
    </row>
    <row r="36" spans="1:6" hidden="1" x14ac:dyDescent="0.25">
      <c r="E36" s="272" t="s">
        <v>22</v>
      </c>
    </row>
    <row r="37" spans="1:6" hidden="1" x14ac:dyDescent="0.25">
      <c r="E37" s="272" t="s">
        <v>23</v>
      </c>
    </row>
  </sheetData>
  <sheetProtection algorithmName="SHA-512" hashValue="b7uJv7A0DMs+Y6AsOxH832xjwLb2UtJdUrIFQZHjm9vIPLfeuq5ZzVLza1IBh9nJuNiITgqveULFUs6hPOPquw==" saltValue="ckBya1Il6rQq//xj13q6WQ==" spinCount="100000" sheet="1" objects="1" scenarios="1" selectLockedCells="1"/>
  <mergeCells count="20">
    <mergeCell ref="A1:F1"/>
    <mergeCell ref="B7:B8"/>
    <mergeCell ref="C15:E15"/>
    <mergeCell ref="C13:F13"/>
    <mergeCell ref="C10:F10"/>
    <mergeCell ref="C11:F11"/>
    <mergeCell ref="A2:F5"/>
    <mergeCell ref="C28:E28"/>
    <mergeCell ref="C29:E29"/>
    <mergeCell ref="B30:E30"/>
    <mergeCell ref="A32:E32"/>
    <mergeCell ref="B24:E24"/>
    <mergeCell ref="B25:E25"/>
    <mergeCell ref="A27:F27"/>
    <mergeCell ref="C23:E23"/>
    <mergeCell ref="C18:E18"/>
    <mergeCell ref="C19:E19"/>
    <mergeCell ref="C20:E20"/>
    <mergeCell ref="C21:E21"/>
    <mergeCell ref="C22:E22"/>
  </mergeCells>
  <dataValidations count="2">
    <dataValidation type="list" allowBlank="1" showInputMessage="1" showErrorMessage="1" sqref="C13:F13" xr:uid="{856D1D84-0F8A-4DCC-A2F6-6C45326195E1}">
      <formula1>$E$35:$E$37</formula1>
    </dataValidation>
    <dataValidation type="whole" operator="greaterThanOrEqual" allowBlank="1" showInputMessage="1" showErrorMessage="1" error="Enter whole numbers only." sqref="F21" xr:uid="{FF05BFC1-6460-4FE2-A59A-A7F8C1FABF7E}">
      <formula1>-1</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7889" r:id="rId4" name="Check Box 1">
              <controlPr defaultSize="0" autoFill="0" autoLine="0" autoPict="0">
                <anchor moveWithCells="1">
                  <from>
                    <xdr:col>3</xdr:col>
                    <xdr:colOff>76200</xdr:colOff>
                    <xdr:row>5</xdr:row>
                    <xdr:rowOff>114300</xdr:rowOff>
                  </from>
                  <to>
                    <xdr:col>3</xdr:col>
                    <xdr:colOff>333375</xdr:colOff>
                    <xdr:row>7</xdr:row>
                    <xdr:rowOff>19050</xdr:rowOff>
                  </to>
                </anchor>
              </controlPr>
            </control>
          </mc:Choice>
        </mc:AlternateContent>
        <mc:AlternateContent xmlns:mc="http://schemas.openxmlformats.org/markup-compatibility/2006">
          <mc:Choice Requires="x14">
            <control shapeId="37892" r:id="rId5" name="Check Box 4">
              <controlPr defaultSize="0" autoFill="0" autoLine="0" autoPict="0">
                <anchor moveWithCells="1">
                  <from>
                    <xdr:col>3</xdr:col>
                    <xdr:colOff>76200</xdr:colOff>
                    <xdr:row>6</xdr:row>
                    <xdr:rowOff>285750</xdr:rowOff>
                  </from>
                  <to>
                    <xdr:col>3</xdr:col>
                    <xdr:colOff>342900</xdr:colOff>
                    <xdr:row>8</xdr:row>
                    <xdr:rowOff>28575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58739-E91E-4E18-AB35-EA33985B1826}">
  <sheetPr>
    <tabColor theme="7" tint="0.39997558519241921"/>
    <pageSetUpPr fitToPage="1"/>
  </sheetPr>
  <dimension ref="A1:J36"/>
  <sheetViews>
    <sheetView showGridLines="0" zoomScaleNormal="100" workbookViewId="0">
      <selection activeCell="H13" sqref="H13"/>
    </sheetView>
  </sheetViews>
  <sheetFormatPr defaultColWidth="9.140625" defaultRowHeight="12.75" x14ac:dyDescent="0.2"/>
  <cols>
    <col min="1" max="1" width="19.85546875" style="35" customWidth="1"/>
    <col min="2" max="2" width="9.140625" style="35" customWidth="1"/>
    <col min="3" max="6" width="9.140625" style="35"/>
    <col min="7" max="8" width="24" style="35" customWidth="1"/>
    <col min="9" max="9" width="9.140625" style="35"/>
    <col min="10" max="10" width="9.42578125" style="35" customWidth="1"/>
    <col min="11" max="16384" width="9.140625" style="35"/>
  </cols>
  <sheetData>
    <row r="1" spans="1:10" ht="23.45" customHeight="1" x14ac:dyDescent="0.3">
      <c r="A1" s="500" t="s">
        <v>63</v>
      </c>
      <c r="B1" s="501"/>
      <c r="C1" s="501"/>
      <c r="D1" s="501"/>
      <c r="E1" s="501"/>
      <c r="F1" s="501"/>
      <c r="G1" s="501"/>
      <c r="H1" s="502"/>
    </row>
    <row r="2" spans="1:10" ht="23.45" customHeight="1" thickBot="1" x14ac:dyDescent="0.25">
      <c r="A2" s="503" t="s">
        <v>20</v>
      </c>
      <c r="B2" s="504"/>
      <c r="C2" s="504"/>
      <c r="D2" s="504"/>
      <c r="E2" s="504"/>
      <c r="F2" s="504"/>
      <c r="G2" s="504"/>
      <c r="H2" s="505"/>
    </row>
    <row r="3" spans="1:10" ht="52.9" customHeight="1" thickBot="1" x14ac:dyDescent="0.25">
      <c r="A3" s="510" t="s">
        <v>185</v>
      </c>
      <c r="B3" s="511"/>
      <c r="C3" s="511"/>
      <c r="D3" s="511"/>
      <c r="E3" s="511"/>
      <c r="F3" s="511"/>
      <c r="G3" s="511"/>
      <c r="H3" s="512"/>
    </row>
    <row r="4" spans="1:10" ht="15.75" thickBot="1" x14ac:dyDescent="0.3">
      <c r="A4" s="506" t="s">
        <v>186</v>
      </c>
      <c r="B4" s="507"/>
      <c r="C4" s="507"/>
      <c r="D4" s="507"/>
      <c r="E4" s="507"/>
      <c r="F4" s="507"/>
      <c r="G4" s="507"/>
      <c r="H4" s="45"/>
      <c r="I4" s="4"/>
    </row>
    <row r="5" spans="1:10" ht="15.75" thickBot="1" x14ac:dyDescent="0.25">
      <c r="A5" s="508" t="s">
        <v>49</v>
      </c>
      <c r="B5" s="509"/>
      <c r="C5" s="509"/>
      <c r="D5" s="509"/>
      <c r="E5" s="509"/>
      <c r="F5" s="509"/>
      <c r="G5" s="509"/>
      <c r="H5" s="48">
        <f>'2 - Project Info'!G44</f>
        <v>0</v>
      </c>
      <c r="I5" s="4"/>
    </row>
    <row r="6" spans="1:10" ht="15.75" thickBot="1" x14ac:dyDescent="0.25">
      <c r="A6" s="498" t="s">
        <v>119</v>
      </c>
      <c r="B6" s="499"/>
      <c r="C6" s="499"/>
      <c r="D6" s="499"/>
      <c r="E6" s="499"/>
      <c r="F6" s="499"/>
      <c r="G6" s="499"/>
      <c r="H6" s="48">
        <f>'2 - Project Info'!G47</f>
        <v>0</v>
      </c>
      <c r="I6" s="4"/>
    </row>
    <row r="7" spans="1:10" ht="15.75" thickBot="1" x14ac:dyDescent="0.25">
      <c r="A7" s="490" t="s">
        <v>48</v>
      </c>
      <c r="B7" s="491"/>
      <c r="C7" s="491"/>
      <c r="D7" s="491"/>
      <c r="E7" s="491"/>
      <c r="F7" s="491"/>
      <c r="G7" s="491"/>
      <c r="H7" s="48">
        <f>H5-H6</f>
        <v>0</v>
      </c>
      <c r="I7" s="36"/>
      <c r="J7" s="37"/>
    </row>
    <row r="8" spans="1:10" ht="15.75" thickBot="1" x14ac:dyDescent="0.25">
      <c r="A8" s="252"/>
      <c r="B8" s="70"/>
      <c r="C8" s="70"/>
      <c r="D8" s="70"/>
      <c r="E8" s="70"/>
      <c r="F8" s="70"/>
      <c r="G8" s="70"/>
      <c r="H8" s="253"/>
      <c r="I8" s="36"/>
      <c r="J8" s="37"/>
    </row>
    <row r="9" spans="1:10" ht="15.75" thickBot="1" x14ac:dyDescent="0.25">
      <c r="A9" s="290" t="s">
        <v>160</v>
      </c>
      <c r="B9" s="291"/>
      <c r="C9" s="291"/>
      <c r="D9" s="291"/>
      <c r="E9" s="291"/>
      <c r="F9" s="291"/>
      <c r="G9" s="292"/>
      <c r="H9" s="48">
        <f>'2 - Project Info'!G30+'2 - Project Info'!G31</f>
        <v>0</v>
      </c>
      <c r="I9" s="225"/>
      <c r="J9" s="37"/>
    </row>
    <row r="10" spans="1:10" ht="15" x14ac:dyDescent="0.25">
      <c r="A10" s="33"/>
      <c r="B10" s="32"/>
      <c r="C10" s="32"/>
      <c r="D10" s="32"/>
      <c r="E10" s="32"/>
      <c r="F10" s="32"/>
      <c r="G10" s="32"/>
      <c r="H10" s="34"/>
      <c r="I10" s="4"/>
    </row>
    <row r="11" spans="1:10" ht="15" x14ac:dyDescent="0.25">
      <c r="A11" s="66" t="s">
        <v>187</v>
      </c>
      <c r="B11" s="32"/>
      <c r="C11" s="32"/>
      <c r="D11" s="32"/>
      <c r="E11" s="32"/>
      <c r="F11" s="32"/>
      <c r="G11" s="32"/>
      <c r="H11" s="60"/>
      <c r="I11" s="4"/>
    </row>
    <row r="12" spans="1:10" ht="15.75" thickBot="1" x14ac:dyDescent="0.3">
      <c r="A12" s="61" t="s">
        <v>97</v>
      </c>
      <c r="B12" s="62"/>
      <c r="C12" s="62"/>
      <c r="D12" s="62"/>
      <c r="E12" s="62"/>
      <c r="F12" s="62"/>
      <c r="G12" s="62"/>
      <c r="H12" s="39"/>
      <c r="I12" s="4"/>
    </row>
    <row r="13" spans="1:10" ht="15.75" customHeight="1" x14ac:dyDescent="0.2">
      <c r="A13" s="67" t="s">
        <v>188</v>
      </c>
      <c r="B13" s="40"/>
      <c r="C13" s="40"/>
      <c r="D13" s="40"/>
      <c r="E13" s="40"/>
      <c r="F13" s="40"/>
      <c r="G13" s="40"/>
      <c r="H13" s="254">
        <v>0</v>
      </c>
      <c r="I13" s="4"/>
    </row>
    <row r="14" spans="1:10" ht="15.75" customHeight="1" x14ac:dyDescent="0.2">
      <c r="A14" s="293" t="s">
        <v>157</v>
      </c>
      <c r="B14" s="291"/>
      <c r="C14" s="291"/>
      <c r="D14" s="291"/>
      <c r="E14" s="291"/>
      <c r="F14" s="291"/>
      <c r="G14" s="291"/>
      <c r="H14" s="127">
        <v>0</v>
      </c>
      <c r="I14" s="58"/>
    </row>
    <row r="15" spans="1:10" ht="15.75" customHeight="1" x14ac:dyDescent="0.2">
      <c r="A15" s="98" t="s">
        <v>70</v>
      </c>
      <c r="B15" s="496" t="s">
        <v>89</v>
      </c>
      <c r="C15" s="497"/>
      <c r="D15" s="497"/>
      <c r="E15" s="497"/>
      <c r="F15" s="497"/>
      <c r="G15" s="497"/>
      <c r="H15" s="127">
        <v>0</v>
      </c>
      <c r="I15" s="56"/>
    </row>
    <row r="16" spans="1:10" ht="15.75" customHeight="1" x14ac:dyDescent="0.2">
      <c r="A16" s="98" t="s">
        <v>88</v>
      </c>
      <c r="B16" s="496" t="s">
        <v>89</v>
      </c>
      <c r="C16" s="497"/>
      <c r="D16" s="497"/>
      <c r="E16" s="497"/>
      <c r="F16" s="497"/>
      <c r="G16" s="497"/>
      <c r="H16" s="127">
        <v>0</v>
      </c>
      <c r="I16" s="56"/>
    </row>
    <row r="17" spans="1:10" ht="15.75" customHeight="1" x14ac:dyDescent="0.2">
      <c r="A17" s="98" t="s">
        <v>88</v>
      </c>
      <c r="B17" s="496" t="s">
        <v>89</v>
      </c>
      <c r="C17" s="497"/>
      <c r="D17" s="497"/>
      <c r="E17" s="497"/>
      <c r="F17" s="497"/>
      <c r="G17" s="497"/>
      <c r="H17" s="127">
        <v>0</v>
      </c>
      <c r="I17" s="56"/>
    </row>
    <row r="18" spans="1:10" ht="15.75" customHeight="1" x14ac:dyDescent="0.2">
      <c r="A18" s="98" t="s">
        <v>88</v>
      </c>
      <c r="B18" s="496" t="s">
        <v>89</v>
      </c>
      <c r="C18" s="497"/>
      <c r="D18" s="497"/>
      <c r="E18" s="497"/>
      <c r="F18" s="497"/>
      <c r="G18" s="497"/>
      <c r="H18" s="127">
        <v>0</v>
      </c>
      <c r="I18" s="56"/>
    </row>
    <row r="19" spans="1:10" ht="15.75" customHeight="1" x14ac:dyDescent="0.2">
      <c r="A19" s="98" t="s">
        <v>88</v>
      </c>
      <c r="B19" s="496" t="s">
        <v>89</v>
      </c>
      <c r="C19" s="497"/>
      <c r="D19" s="497"/>
      <c r="E19" s="497"/>
      <c r="F19" s="497"/>
      <c r="G19" s="497"/>
      <c r="H19" s="127">
        <v>0</v>
      </c>
      <c r="I19" s="56"/>
    </row>
    <row r="20" spans="1:10" ht="15.75" customHeight="1" x14ac:dyDescent="0.2">
      <c r="A20" s="98" t="s">
        <v>88</v>
      </c>
      <c r="B20" s="496" t="s">
        <v>89</v>
      </c>
      <c r="C20" s="497"/>
      <c r="D20" s="497"/>
      <c r="E20" s="497"/>
      <c r="F20" s="497"/>
      <c r="G20" s="497"/>
      <c r="H20" s="127">
        <v>0</v>
      </c>
      <c r="I20" s="56"/>
    </row>
    <row r="21" spans="1:10" ht="15.75" customHeight="1" x14ac:dyDescent="0.2">
      <c r="A21" s="98" t="s">
        <v>88</v>
      </c>
      <c r="B21" s="496" t="s">
        <v>89</v>
      </c>
      <c r="C21" s="497"/>
      <c r="D21" s="497"/>
      <c r="E21" s="497"/>
      <c r="F21" s="497"/>
      <c r="G21" s="497"/>
      <c r="H21" s="127">
        <v>0</v>
      </c>
      <c r="I21" s="56"/>
    </row>
    <row r="22" spans="1:10" ht="15.75" customHeight="1" thickBot="1" x14ac:dyDescent="0.25">
      <c r="A22" s="98" t="s">
        <v>88</v>
      </c>
      <c r="B22" s="496" t="s">
        <v>89</v>
      </c>
      <c r="C22" s="497"/>
      <c r="D22" s="497"/>
      <c r="E22" s="497"/>
      <c r="F22" s="497"/>
      <c r="G22" s="497"/>
      <c r="H22" s="127">
        <v>0</v>
      </c>
      <c r="I22" s="56"/>
    </row>
    <row r="23" spans="1:10" ht="17.45" customHeight="1" thickBot="1" x14ac:dyDescent="0.25">
      <c r="A23" s="492" t="s">
        <v>189</v>
      </c>
      <c r="B23" s="493"/>
      <c r="C23" s="493"/>
      <c r="D23" s="493"/>
      <c r="E23" s="493"/>
      <c r="F23" s="493"/>
      <c r="G23" s="493"/>
      <c r="H23" s="63">
        <f>SUM(H13:H22)</f>
        <v>0</v>
      </c>
      <c r="I23" s="58" t="str">
        <f>IF(H23&gt;H7,"Please check figures. Contributions exceed Anticipated Value Gap.",IF(H23&lt;H7,"Contributions do not equal need. Please ensure all Value Gap Contributions are entered in lines above.",""))</f>
        <v/>
      </c>
    </row>
    <row r="24" spans="1:10" ht="15" customHeight="1" thickBot="1" x14ac:dyDescent="0.25">
      <c r="A24" s="64"/>
      <c r="B24" s="65"/>
      <c r="C24" s="65"/>
      <c r="D24" s="65"/>
      <c r="E24" s="65"/>
      <c r="F24" s="65"/>
      <c r="G24" s="65"/>
      <c r="H24" s="1"/>
    </row>
    <row r="25" spans="1:10" ht="15.75" thickBot="1" x14ac:dyDescent="0.25">
      <c r="A25" s="494" t="s">
        <v>190</v>
      </c>
      <c r="B25" s="495"/>
      <c r="C25" s="495"/>
      <c r="D25" s="495"/>
      <c r="E25" s="495"/>
      <c r="F25" s="495"/>
      <c r="G25" s="495"/>
      <c r="H25" s="82"/>
      <c r="I25" s="72" t="str">
        <f>IF(H25=0,"Be sure to enter a number here","")</f>
        <v>Be sure to enter a number here</v>
      </c>
    </row>
    <row r="26" spans="1:10" ht="36" customHeight="1" thickBot="1" x14ac:dyDescent="0.3">
      <c r="A26" s="485" t="s">
        <v>144</v>
      </c>
      <c r="B26" s="486"/>
      <c r="C26" s="486"/>
      <c r="D26" s="486"/>
      <c r="E26" s="486"/>
      <c r="F26" s="486"/>
      <c r="G26" s="486"/>
      <c r="H26" s="73">
        <f>(H13)*H25</f>
        <v>0</v>
      </c>
      <c r="I26" s="38"/>
      <c r="J26" s="37"/>
    </row>
    <row r="27" spans="1:10" ht="13.5" thickBot="1" x14ac:dyDescent="0.25">
      <c r="A27" s="41"/>
      <c r="B27" s="42"/>
      <c r="C27" s="42"/>
      <c r="D27" s="42"/>
      <c r="E27" s="42"/>
      <c r="F27" s="42"/>
      <c r="G27" s="42"/>
      <c r="H27" s="37"/>
    </row>
    <row r="28" spans="1:10" s="106" customFormat="1" ht="34.9" customHeight="1" thickBot="1" x14ac:dyDescent="0.3">
      <c r="A28" s="487" t="str">
        <f>IF(H23&gt;H7,"Explanation, clarification, and additional explanation. Please include in your explanation why Value Gap Sources (Cell I22) do not equal Anticipated Value Gap Per Unit (Cell I7)","Explanation, clarification or additional information if needed:")</f>
        <v>Explanation, clarification or additional information if needed:</v>
      </c>
      <c r="B28" s="488"/>
      <c r="C28" s="488"/>
      <c r="D28" s="488"/>
      <c r="E28" s="488"/>
      <c r="F28" s="488"/>
      <c r="G28" s="488"/>
      <c r="H28" s="489"/>
    </row>
    <row r="29" spans="1:10" ht="84" customHeight="1" thickBot="1" x14ac:dyDescent="0.25">
      <c r="A29" s="458"/>
      <c r="B29" s="459"/>
      <c r="C29" s="459"/>
      <c r="D29" s="459"/>
      <c r="E29" s="459"/>
      <c r="F29" s="459"/>
      <c r="G29" s="459"/>
      <c r="H29" s="460"/>
    </row>
    <row r="32" spans="1:10" hidden="1" x14ac:dyDescent="0.2">
      <c r="B32" s="35" t="s">
        <v>88</v>
      </c>
    </row>
    <row r="33" spans="2:2" hidden="1" x14ac:dyDescent="0.2">
      <c r="B33" s="35" t="s">
        <v>70</v>
      </c>
    </row>
    <row r="34" spans="2:2" hidden="1" x14ac:dyDescent="0.2">
      <c r="B34" s="35" t="s">
        <v>72</v>
      </c>
    </row>
    <row r="35" spans="2:2" hidden="1" x14ac:dyDescent="0.2">
      <c r="B35" s="4" t="s">
        <v>127</v>
      </c>
    </row>
    <row r="36" spans="2:2" hidden="1" x14ac:dyDescent="0.2"/>
  </sheetData>
  <sheetProtection algorithmName="SHA-512" hashValue="V4sAYx8tmtkqJ8BRdWPKYJKGPo8IZR2OFwENRTY8CbE6ttQnWIpXVwLnT/mtSl9gisKiEzFNrhLAVAS+9gizhQ==" saltValue="6dVVL2zw3J3SRE8MIhiFmg==" spinCount="100000" sheet="1" objects="1" scenarios="1" selectLockedCells="1"/>
  <dataConsolidate/>
  <mergeCells count="20">
    <mergeCell ref="B19:G19"/>
    <mergeCell ref="A1:H1"/>
    <mergeCell ref="A2:H2"/>
    <mergeCell ref="A3:H3"/>
    <mergeCell ref="A4:G4"/>
    <mergeCell ref="A5:G5"/>
    <mergeCell ref="A6:G6"/>
    <mergeCell ref="A7:G7"/>
    <mergeCell ref="B15:G15"/>
    <mergeCell ref="B16:G16"/>
    <mergeCell ref="B17:G17"/>
    <mergeCell ref="B18:G18"/>
    <mergeCell ref="A28:H28"/>
    <mergeCell ref="A29:H29"/>
    <mergeCell ref="B20:G20"/>
    <mergeCell ref="B21:G21"/>
    <mergeCell ref="B22:G22"/>
    <mergeCell ref="A23:G23"/>
    <mergeCell ref="A25:G25"/>
    <mergeCell ref="A26:G26"/>
  </mergeCells>
  <conditionalFormatting sqref="A28">
    <cfRule type="expression" dxfId="12" priority="1" stopIfTrue="1">
      <formula>$H$23&lt;&gt;$H$7</formula>
    </cfRule>
  </conditionalFormatting>
  <dataValidations count="5">
    <dataValidation type="list" allowBlank="1" showErrorMessage="1" prompt="Delete committed/pending source fields that are not used. Select source fields A-D, right click delete, &quot;shift cells up&quot; option. If you need to add another source field: select A-D, right click to insert, &quot;shift cells down&quot; option." sqref="A15:A22" xr:uid="{3D67FCA2-D291-4B9E-A5D6-E19332291B00}">
      <formula1>$B$32:$B$35</formula1>
    </dataValidation>
    <dataValidation errorStyle="warning" allowBlank="1" showInputMessage="1" showErrorMessage="1" errorTitle="Sources do not equal Gap" error="Explain in Line 24, below." sqref="H23" xr:uid="{AD9CCD8B-4A90-4847-AFD6-3A1A9F9D40B7}"/>
    <dataValidation type="whole" operator="greaterThanOrEqual" allowBlank="1" showInputMessage="1" showErrorMessage="1" error="Enter whole number only." sqref="H25" xr:uid="{71A869CE-9032-400F-8CFB-A7599255648A}">
      <formula1>0</formula1>
    </dataValidation>
    <dataValidation type="whole" operator="lessThanOrEqual" allowBlank="1" showInputMessage="1" showErrorMessage="1" errorTitle="Request Exceeds Need" error="This request is greater than the stated need. To correct, reduce this request amount or adjust land acquisition expenses listed in the Project Info tab." promptTitle="For CLT Units Only" prompt="Only CLT units are eligible to request Impact Funds for land acquisition, utility connections and demolition. " sqref="H14" xr:uid="{D4F0C9AA-2AA6-4920-B8E4-1CC8D2284563}">
      <formula1>H9</formula1>
    </dataValidation>
    <dataValidation type="whole" operator="lessThanOrEqual" allowBlank="1" showInputMessage="1" showErrorMessage="1" errorTitle="Sources not equal to need" error="Value Gap request exceeds need. See cell H6. Reduce request amount or correct Project Info tab." sqref="H13" xr:uid="{078DE30E-3C88-4D62-95B7-68717CB2CC12}">
      <formula1>H7</formula1>
    </dataValidation>
  </dataValidations>
  <printOptions horizontalCentered="1" verticalCentered="1"/>
  <pageMargins left="0.25" right="0.25" top="0.25" bottom="0.25" header="0.25" footer="0.25"/>
  <pageSetup scale="89" orientation="portrait" r:id="rId1"/>
  <extLst>
    <ext xmlns:x14="http://schemas.microsoft.com/office/spreadsheetml/2009/9/main" uri="{CCE6A557-97BC-4b89-ADB6-D9C93CAAB3DF}">
      <x14:dataValidations xmlns:xm="http://schemas.microsoft.com/office/excel/2006/main" count="1">
        <x14:dataValidation type="whole" operator="lessThanOrEqual" allowBlank="1" showErrorMessage="1" errorTitle="Exceeds Leverage Sources" error="Please ensure the information on the &quot;Leverage Sources&quot; worksheet is complete and accurate." promptTitle="Exceeds Leverage Sources" prompt="Please ensure the information on the &quot;Leverage and Cost Containment&quot; worksheet is complete and accurate." xr:uid="{A22D02E7-5712-4E6C-BD94-A2B4C9CE0E61}">
          <x14:formula1>
            <xm:f>'1 - Leverage'!$D$18</xm:f>
          </x14:formula1>
          <xm:sqref>H15:H22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246FF-3FD8-4E1B-B37F-73A9F23B7358}">
  <sheetPr>
    <tabColor theme="7" tint="0.39997558519241921"/>
  </sheetPr>
  <dimension ref="A1:K48"/>
  <sheetViews>
    <sheetView zoomScaleNormal="100" workbookViewId="0">
      <selection activeCell="C6" sqref="C6"/>
    </sheetView>
  </sheetViews>
  <sheetFormatPr defaultColWidth="9.140625" defaultRowHeight="12.75" x14ac:dyDescent="0.2"/>
  <cols>
    <col min="1" max="1" width="19.85546875" style="222" customWidth="1"/>
    <col min="2" max="2" width="9.140625" style="222" customWidth="1"/>
    <col min="3" max="3" width="26.28515625" style="222" customWidth="1"/>
    <col min="4" max="4" width="14.42578125" style="222" customWidth="1"/>
    <col min="5" max="5" width="18.7109375" style="222" customWidth="1"/>
    <col min="6" max="6" width="21.140625" style="222" customWidth="1"/>
    <col min="7" max="7" width="8.28515625" style="222" customWidth="1"/>
    <col min="8" max="8" width="9.42578125" style="222" customWidth="1"/>
    <col min="9" max="16384" width="9.140625" style="222"/>
  </cols>
  <sheetData>
    <row r="1" spans="1:8" ht="18.75" x14ac:dyDescent="0.2">
      <c r="A1" s="553" t="s">
        <v>63</v>
      </c>
      <c r="B1" s="554"/>
      <c r="C1" s="554"/>
      <c r="D1" s="554"/>
      <c r="E1" s="554"/>
      <c r="F1" s="555"/>
    </row>
    <row r="2" spans="1:8" ht="19.899999999999999" customHeight="1" thickBot="1" x14ac:dyDescent="0.25">
      <c r="A2" s="565" t="s">
        <v>113</v>
      </c>
      <c r="B2" s="566"/>
      <c r="C2" s="566"/>
      <c r="D2" s="566"/>
      <c r="E2" s="566"/>
      <c r="F2" s="567"/>
    </row>
    <row r="3" spans="1:8" ht="124.15" customHeight="1" thickBot="1" x14ac:dyDescent="0.25">
      <c r="A3" s="568" t="s">
        <v>191</v>
      </c>
      <c r="B3" s="569"/>
      <c r="C3" s="569"/>
      <c r="D3" s="569"/>
      <c r="E3" s="569"/>
      <c r="F3" s="570"/>
    </row>
    <row r="4" spans="1:8" s="223" customFormat="1" ht="15.75" thickBot="1" x14ac:dyDescent="0.3">
      <c r="A4" s="232"/>
      <c r="B4" s="232"/>
      <c r="C4" s="233"/>
    </row>
    <row r="5" spans="1:8" s="224" customFormat="1" ht="18" customHeight="1" thickBot="1" x14ac:dyDescent="0.3">
      <c r="A5" s="522" t="s">
        <v>106</v>
      </c>
      <c r="B5" s="523"/>
      <c r="C5" s="524"/>
      <c r="D5" s="257"/>
      <c r="E5" s="237"/>
      <c r="F5" s="237"/>
    </row>
    <row r="6" spans="1:8" ht="15.75" customHeight="1" x14ac:dyDescent="0.2">
      <c r="A6" s="575" t="s">
        <v>204</v>
      </c>
      <c r="B6" s="576"/>
      <c r="C6" s="322"/>
      <c r="D6" s="236"/>
      <c r="E6" s="236"/>
      <c r="F6" s="225"/>
    </row>
    <row r="7" spans="1:8" ht="15.75" customHeight="1" x14ac:dyDescent="0.2">
      <c r="A7" s="571" t="s">
        <v>203</v>
      </c>
      <c r="B7" s="572"/>
      <c r="C7" s="131">
        <v>0</v>
      </c>
      <c r="D7" s="236"/>
      <c r="E7" s="236"/>
      <c r="F7" s="225"/>
    </row>
    <row r="8" spans="1:8" ht="15.75" customHeight="1" thickBot="1" x14ac:dyDescent="0.25">
      <c r="A8" s="573" t="s">
        <v>205</v>
      </c>
      <c r="B8" s="574"/>
      <c r="C8" s="323">
        <v>0</v>
      </c>
      <c r="D8" s="236"/>
      <c r="E8" s="236"/>
      <c r="F8" s="225"/>
    </row>
    <row r="9" spans="1:8" s="225" customFormat="1" ht="20.45" customHeight="1" thickBot="1" x14ac:dyDescent="0.25">
      <c r="A9" s="234"/>
      <c r="B9" s="235"/>
      <c r="C9" s="236"/>
      <c r="D9" s="236"/>
      <c r="E9" s="236"/>
    </row>
    <row r="10" spans="1:8" s="226" customFormat="1" ht="18" customHeight="1" thickBot="1" x14ac:dyDescent="0.3">
      <c r="A10" s="525" t="s">
        <v>192</v>
      </c>
      <c r="B10" s="526"/>
      <c r="C10" s="526"/>
      <c r="D10" s="526"/>
      <c r="E10" s="526"/>
      <c r="F10" s="527"/>
    </row>
    <row r="11" spans="1:8" ht="15.75" customHeight="1" x14ac:dyDescent="0.2">
      <c r="A11" s="559" t="s">
        <v>119</v>
      </c>
      <c r="B11" s="560"/>
      <c r="C11" s="560"/>
      <c r="D11" s="560"/>
      <c r="E11" s="561"/>
      <c r="F11" s="294">
        <f>'2 - Project Info'!G47</f>
        <v>0</v>
      </c>
      <c r="G11" s="227"/>
    </row>
    <row r="12" spans="1:8" ht="15.75" customHeight="1" x14ac:dyDescent="0.2">
      <c r="A12" s="531" t="s">
        <v>76</v>
      </c>
      <c r="B12" s="532"/>
      <c r="C12" s="532"/>
      <c r="D12" s="532"/>
      <c r="E12" s="533"/>
      <c r="F12" s="131">
        <v>0</v>
      </c>
    </row>
    <row r="13" spans="1:8" ht="15.75" customHeight="1" x14ac:dyDescent="0.2">
      <c r="A13" s="562" t="s">
        <v>93</v>
      </c>
      <c r="B13" s="563"/>
      <c r="C13" s="563"/>
      <c r="D13" s="563"/>
      <c r="E13" s="564"/>
      <c r="F13" s="113">
        <f>SUM(F11:F12)</f>
        <v>0</v>
      </c>
    </row>
    <row r="14" spans="1:8" ht="15.75" customHeight="1" thickBot="1" x14ac:dyDescent="0.25">
      <c r="A14" s="528" t="s">
        <v>209</v>
      </c>
      <c r="B14" s="529"/>
      <c r="C14" s="529"/>
      <c r="D14" s="529"/>
      <c r="E14" s="530"/>
      <c r="F14" s="114">
        <f>F13-F18</f>
        <v>0</v>
      </c>
      <c r="G14" s="225"/>
      <c r="H14" s="225"/>
    </row>
    <row r="15" spans="1:8" ht="15.75" thickBot="1" x14ac:dyDescent="0.3">
      <c r="A15" s="245"/>
      <c r="B15" s="246"/>
      <c r="C15" s="246"/>
      <c r="D15" s="246"/>
      <c r="E15" s="246"/>
      <c r="F15" s="34"/>
    </row>
    <row r="16" spans="1:8" ht="18" customHeight="1" thickBot="1" x14ac:dyDescent="0.25">
      <c r="A16" s="525" t="s">
        <v>193</v>
      </c>
      <c r="B16" s="526"/>
      <c r="C16" s="526"/>
      <c r="D16" s="526"/>
      <c r="E16" s="526"/>
      <c r="F16" s="527"/>
    </row>
    <row r="17" spans="1:7" ht="47.25" customHeight="1" thickBot="1" x14ac:dyDescent="0.25">
      <c r="A17" s="556" t="s">
        <v>135</v>
      </c>
      <c r="B17" s="557"/>
      <c r="C17" s="557"/>
      <c r="D17" s="557"/>
      <c r="E17" s="557"/>
      <c r="F17" s="558"/>
    </row>
    <row r="18" spans="1:7" ht="15.75" customHeight="1" x14ac:dyDescent="0.25">
      <c r="A18" s="238" t="s">
        <v>74</v>
      </c>
      <c r="B18" s="239"/>
      <c r="C18" s="240"/>
      <c r="D18" s="241"/>
      <c r="E18" s="241"/>
      <c r="F18" s="137">
        <v>0</v>
      </c>
      <c r="G18" s="227" t="str">
        <f>IF(F18&gt;F13,"Please check figures. First mortgage exceed Total Purchase Price.",IF(H23&lt;H7,"",""))</f>
        <v/>
      </c>
    </row>
    <row r="19" spans="1:7" ht="15.75" customHeight="1" x14ac:dyDescent="0.2">
      <c r="A19" s="531" t="s">
        <v>90</v>
      </c>
      <c r="B19" s="532"/>
      <c r="C19" s="532"/>
      <c r="D19" s="532"/>
      <c r="E19" s="533"/>
      <c r="F19" s="112">
        <v>0</v>
      </c>
    </row>
    <row r="20" spans="1:7" ht="15.75" customHeight="1" x14ac:dyDescent="0.25">
      <c r="A20" s="238" t="s">
        <v>77</v>
      </c>
      <c r="B20" s="239"/>
      <c r="C20" s="240"/>
      <c r="D20" s="241"/>
      <c r="E20" s="241"/>
      <c r="F20" s="112">
        <v>0</v>
      </c>
    </row>
    <row r="21" spans="1:7" ht="15.75" customHeight="1" x14ac:dyDescent="0.25">
      <c r="A21" s="242" t="s">
        <v>194</v>
      </c>
      <c r="B21" s="239"/>
      <c r="C21" s="243"/>
      <c r="D21" s="241"/>
      <c r="E21" s="241"/>
      <c r="F21" s="112">
        <v>0</v>
      </c>
    </row>
    <row r="22" spans="1:7" ht="15.75" customHeight="1" x14ac:dyDescent="0.2">
      <c r="A22" s="519" t="s">
        <v>92</v>
      </c>
      <c r="B22" s="520"/>
      <c r="C22" s="520"/>
      <c r="D22" s="521"/>
      <c r="E22" s="244"/>
      <c r="F22" s="112">
        <v>0</v>
      </c>
      <c r="G22" s="228" t="s">
        <v>114</v>
      </c>
    </row>
    <row r="23" spans="1:7" ht="15.75" customHeight="1" x14ac:dyDescent="0.2">
      <c r="A23" s="513" t="s">
        <v>195</v>
      </c>
      <c r="B23" s="514"/>
      <c r="C23" s="514"/>
      <c r="D23" s="514"/>
      <c r="E23" s="515"/>
      <c r="F23" s="112">
        <v>0</v>
      </c>
      <c r="G23" s="295" t="s">
        <v>25</v>
      </c>
    </row>
    <row r="24" spans="1:7" ht="15.75" customHeight="1" x14ac:dyDescent="0.2">
      <c r="A24" s="98" t="s">
        <v>88</v>
      </c>
      <c r="B24" s="496" t="s">
        <v>89</v>
      </c>
      <c r="C24" s="497"/>
      <c r="D24" s="497"/>
      <c r="E24" s="541"/>
      <c r="F24" s="112">
        <v>0</v>
      </c>
      <c r="G24" s="229"/>
    </row>
    <row r="25" spans="1:7" ht="15.75" customHeight="1" x14ac:dyDescent="0.2">
      <c r="A25" s="98" t="s">
        <v>88</v>
      </c>
      <c r="B25" s="496" t="s">
        <v>89</v>
      </c>
      <c r="C25" s="497"/>
      <c r="D25" s="497"/>
      <c r="E25" s="541"/>
      <c r="F25" s="112">
        <v>0</v>
      </c>
      <c r="G25" s="229"/>
    </row>
    <row r="26" spans="1:7" ht="15.75" customHeight="1" x14ac:dyDescent="0.2">
      <c r="A26" s="98" t="s">
        <v>88</v>
      </c>
      <c r="B26" s="496" t="s">
        <v>89</v>
      </c>
      <c r="C26" s="497"/>
      <c r="D26" s="497"/>
      <c r="E26" s="541"/>
      <c r="F26" s="112">
        <v>0</v>
      </c>
      <c r="G26" s="229"/>
    </row>
    <row r="27" spans="1:7" ht="15.75" customHeight="1" x14ac:dyDescent="0.2">
      <c r="A27" s="98" t="s">
        <v>88</v>
      </c>
      <c r="B27" s="496" t="s">
        <v>89</v>
      </c>
      <c r="C27" s="497"/>
      <c r="D27" s="497"/>
      <c r="E27" s="541"/>
      <c r="F27" s="112">
        <v>0</v>
      </c>
      <c r="G27" s="229"/>
    </row>
    <row r="28" spans="1:7" ht="15.75" customHeight="1" x14ac:dyDescent="0.2">
      <c r="A28" s="98" t="s">
        <v>88</v>
      </c>
      <c r="B28" s="496" t="s">
        <v>89</v>
      </c>
      <c r="C28" s="497"/>
      <c r="D28" s="497"/>
      <c r="E28" s="541"/>
      <c r="F28" s="112">
        <v>0</v>
      </c>
      <c r="G28" s="229"/>
    </row>
    <row r="29" spans="1:7" ht="15.75" customHeight="1" x14ac:dyDescent="0.2">
      <c r="A29" s="98" t="s">
        <v>88</v>
      </c>
      <c r="B29" s="496" t="s">
        <v>89</v>
      </c>
      <c r="C29" s="497"/>
      <c r="D29" s="497"/>
      <c r="E29" s="541"/>
      <c r="F29" s="112">
        <v>0</v>
      </c>
      <c r="G29" s="229"/>
    </row>
    <row r="30" spans="1:7" ht="15.75" customHeight="1" x14ac:dyDescent="0.2">
      <c r="A30" s="98" t="s">
        <v>88</v>
      </c>
      <c r="B30" s="496" t="s">
        <v>89</v>
      </c>
      <c r="C30" s="497"/>
      <c r="D30" s="497"/>
      <c r="E30" s="541"/>
      <c r="F30" s="112">
        <v>0</v>
      </c>
      <c r="G30" s="229"/>
    </row>
    <row r="31" spans="1:7" ht="15.75" customHeight="1" thickBot="1" x14ac:dyDescent="0.25">
      <c r="A31" s="98" t="s">
        <v>88</v>
      </c>
      <c r="B31" s="496" t="s">
        <v>89</v>
      </c>
      <c r="C31" s="497"/>
      <c r="D31" s="497"/>
      <c r="E31" s="541"/>
      <c r="F31" s="138">
        <v>0</v>
      </c>
      <c r="G31" s="229"/>
    </row>
    <row r="32" spans="1:7" ht="18" customHeight="1" thickBot="1" x14ac:dyDescent="0.25">
      <c r="A32" s="516" t="s">
        <v>84</v>
      </c>
      <c r="B32" s="517"/>
      <c r="C32" s="517"/>
      <c r="D32" s="517"/>
      <c r="E32" s="518"/>
      <c r="F32" s="126">
        <f>SUM(F19:F31)</f>
        <v>0</v>
      </c>
      <c r="G32" s="230" t="str">
        <f>IF(F32&gt;F14,"Please check figures. Contributions exceed Anticipated Affordability Gap",IF(F32&lt;F14,"There are not enough sources to cover the Anticipated Affordability Gap. Please ensure all Affordability Gap Contributions are entered in Cells F16-F29",""))</f>
        <v/>
      </c>
    </row>
    <row r="33" spans="1:11" ht="18" customHeight="1" thickBot="1" x14ac:dyDescent="0.25">
      <c r="A33" s="537" t="s">
        <v>196</v>
      </c>
      <c r="B33" s="538"/>
      <c r="C33" s="538"/>
      <c r="D33" s="538"/>
      <c r="E33" s="247"/>
      <c r="F33" s="82">
        <v>0</v>
      </c>
      <c r="G33" s="229" t="str">
        <f>IF(F33=0,"Be sure to enter a number here","")</f>
        <v>Be sure to enter a number here</v>
      </c>
    </row>
    <row r="34" spans="1:11" ht="45" customHeight="1" thickBot="1" x14ac:dyDescent="0.3">
      <c r="A34" s="539" t="s">
        <v>197</v>
      </c>
      <c r="B34" s="540"/>
      <c r="C34" s="540"/>
      <c r="D34" s="540"/>
      <c r="E34" s="267"/>
      <c r="F34" s="73">
        <f>(F21)*F33</f>
        <v>0</v>
      </c>
      <c r="G34" s="231"/>
      <c r="H34" s="225"/>
    </row>
    <row r="35" spans="1:11" ht="15.75" thickBot="1" x14ac:dyDescent="0.3">
      <c r="A35" s="248"/>
      <c r="B35" s="248"/>
      <c r="C35" s="248"/>
      <c r="D35" s="248"/>
      <c r="E35" s="248"/>
      <c r="F35" s="135"/>
      <c r="G35" s="231"/>
      <c r="H35" s="225"/>
    </row>
    <row r="36" spans="1:11" ht="18" customHeight="1" thickBot="1" x14ac:dyDescent="0.25">
      <c r="A36" s="525" t="s">
        <v>198</v>
      </c>
      <c r="B36" s="526"/>
      <c r="C36" s="526"/>
      <c r="D36" s="526"/>
      <c r="E36" s="526"/>
      <c r="F36" s="527"/>
      <c r="G36" s="231"/>
      <c r="H36" s="225"/>
    </row>
    <row r="37" spans="1:11" ht="18" customHeight="1" x14ac:dyDescent="0.25">
      <c r="A37" s="544" t="s">
        <v>199</v>
      </c>
      <c r="B37" s="545"/>
      <c r="C37" s="545"/>
      <c r="D37" s="545"/>
      <c r="E37" s="546"/>
      <c r="F37" s="143">
        <v>0</v>
      </c>
      <c r="G37" s="231"/>
      <c r="H37" s="225"/>
    </row>
    <row r="38" spans="1:11" ht="18" customHeight="1" thickBot="1" x14ac:dyDescent="0.25">
      <c r="A38" s="547" t="s">
        <v>200</v>
      </c>
      <c r="B38" s="548"/>
      <c r="C38" s="548"/>
      <c r="D38" s="548"/>
      <c r="E38" s="549"/>
      <c r="F38" s="296">
        <f>F33</f>
        <v>0</v>
      </c>
      <c r="H38" s="225"/>
    </row>
    <row r="39" spans="1:11" ht="46.9" customHeight="1" thickBot="1" x14ac:dyDescent="0.3">
      <c r="A39" s="550" t="s">
        <v>201</v>
      </c>
      <c r="B39" s="551"/>
      <c r="C39" s="551"/>
      <c r="D39" s="551"/>
      <c r="E39" s="552"/>
      <c r="F39" s="142">
        <f>F37*F38</f>
        <v>0</v>
      </c>
      <c r="G39" s="542" t="s">
        <v>111</v>
      </c>
      <c r="H39" s="543"/>
      <c r="I39" s="543"/>
      <c r="J39" s="543"/>
      <c r="K39" s="543"/>
    </row>
    <row r="40" spans="1:11" ht="13.5" thickBot="1" x14ac:dyDescent="0.25">
      <c r="A40" s="249"/>
      <c r="B40" s="249"/>
      <c r="C40" s="249"/>
      <c r="D40" s="249"/>
      <c r="E40" s="250"/>
      <c r="F40" s="225"/>
    </row>
    <row r="41" spans="1:11" ht="30" customHeight="1" thickBot="1" x14ac:dyDescent="0.25">
      <c r="A41" s="534" t="s">
        <v>202</v>
      </c>
      <c r="B41" s="535"/>
      <c r="C41" s="535"/>
      <c r="D41" s="535"/>
      <c r="E41" s="535"/>
      <c r="F41" s="536"/>
    </row>
    <row r="42" spans="1:11" ht="84" customHeight="1" thickBot="1" x14ac:dyDescent="0.25">
      <c r="A42" s="435" t="s">
        <v>58</v>
      </c>
      <c r="B42" s="436"/>
      <c r="C42" s="436"/>
      <c r="D42" s="436"/>
      <c r="E42" s="436"/>
      <c r="F42" s="437"/>
    </row>
    <row r="45" spans="1:11" hidden="1" x14ac:dyDescent="0.2">
      <c r="B45" s="222" t="s">
        <v>88</v>
      </c>
    </row>
    <row r="46" spans="1:11" hidden="1" x14ac:dyDescent="0.2">
      <c r="B46" s="222" t="s">
        <v>70</v>
      </c>
    </row>
    <row r="47" spans="1:11" hidden="1" x14ac:dyDescent="0.2">
      <c r="B47" s="222" t="s">
        <v>72</v>
      </c>
    </row>
    <row r="48" spans="1:11" hidden="1" x14ac:dyDescent="0.2">
      <c r="B48" s="222" t="s">
        <v>127</v>
      </c>
    </row>
  </sheetData>
  <sheetProtection algorithmName="SHA-512" hashValue="HA7BEQhDJEZCyA5Wr3MRQl8x0in0LfIEoD2aIIzEgiUb/0loswRPNhNE/Fgm06GHGpYODAY/smOY8w7bfFIpiQ==" saltValue="9e478TOtJgsj83GigNp0Mw==" spinCount="100000" sheet="1" objects="1" scenarios="1" selectLockedCells="1"/>
  <mergeCells count="35">
    <mergeCell ref="A41:F41"/>
    <mergeCell ref="A42:F42"/>
    <mergeCell ref="A19:E19"/>
    <mergeCell ref="A22:D22"/>
    <mergeCell ref="A23:E23"/>
    <mergeCell ref="B30:E30"/>
    <mergeCell ref="B31:E31"/>
    <mergeCell ref="B24:E24"/>
    <mergeCell ref="A32:E32"/>
    <mergeCell ref="A33:D33"/>
    <mergeCell ref="A34:D34"/>
    <mergeCell ref="A36:F36"/>
    <mergeCell ref="A38:E38"/>
    <mergeCell ref="A39:E39"/>
    <mergeCell ref="B25:E25"/>
    <mergeCell ref="A16:F16"/>
    <mergeCell ref="A17:F17"/>
    <mergeCell ref="A1:F1"/>
    <mergeCell ref="A2:F2"/>
    <mergeCell ref="A3:F3"/>
    <mergeCell ref="A5:C5"/>
    <mergeCell ref="A6:B6"/>
    <mergeCell ref="A7:B7"/>
    <mergeCell ref="A8:B8"/>
    <mergeCell ref="A11:E11"/>
    <mergeCell ref="A12:E12"/>
    <mergeCell ref="A10:F10"/>
    <mergeCell ref="A13:E13"/>
    <mergeCell ref="A14:E14"/>
    <mergeCell ref="G39:K39"/>
    <mergeCell ref="B26:E26"/>
    <mergeCell ref="B27:E27"/>
    <mergeCell ref="B28:E28"/>
    <mergeCell ref="B29:E29"/>
    <mergeCell ref="A37:E37"/>
  </mergeCells>
  <conditionalFormatting sqref="A41">
    <cfRule type="expression" dxfId="11" priority="1" stopIfTrue="1">
      <formula>#REF!&lt;&gt;$F$14</formula>
    </cfRule>
  </conditionalFormatting>
  <dataValidations count="8">
    <dataValidation type="whole" errorStyle="warning" allowBlank="1" showInputMessage="1" showErrorMessage="1" errorTitle="Admin Fee exceeds $1,000" error="Minnesota Housing allows an Administration Fee of $1,000/unit to be paid from Impact Fund dollars. If requesting an amount greater than $1,000/unit, provide your justification in the application narrative." prompt="Minnesota Housing allows an Administration Fee of $1,000/unit to be paid from Impact Fund dollars. If requesting an amount greater than $1,000/unit, provide your justification in the application narrative." sqref="F37" xr:uid="{09B9FD16-A1A2-4B9A-BFFD-6B8F49418BD5}">
      <formula1>0</formula1>
      <formula2>1000</formula2>
    </dataValidation>
    <dataValidation allowBlank="1" sqref="F39" xr:uid="{A46A317C-2971-4B37-B460-6E7C075661E4}"/>
    <dataValidation type="whole" operator="lessThanOrEqual" allowBlank="1" showInputMessage="1" showErrorMessage="1" errorTitle="Cannot exceed cell F31" error="Total units requesting Administration Fee but cannot exceed the total number of units requesting Affordability Gap in cell F31." sqref="F38" xr:uid="{0741AA35-29DC-430D-A55F-4DB185ACA452}">
      <formula1>F33</formula1>
    </dataValidation>
    <dataValidation allowBlank="1" showInputMessage="1" showErrorMessage="1" prompt="Use Line 17 on Affordability Gap worksheet" sqref="A18" xr:uid="{B9A91F23-CE7D-485B-AC3F-E442CE886E0C}"/>
    <dataValidation errorStyle="information" allowBlank="1" showInputMessage="1" showErrorMessage="1" errorTitle="Check Leverage Worksheet" error="Please choose from the sources entered on the Leverage and Cost Containment Worksheet. If you want to enter a Source not seen here, you may need to first enter it on the  Leverage and Cost Containment Worksheet." sqref="A22:E22" xr:uid="{70159B4A-E100-48AA-BF96-A15D7EA4D184}"/>
    <dataValidation type="whole" operator="greaterThanOrEqual" allowBlank="1" showInputMessage="1" showErrorMessage="1" error="Enter whole number only." sqref="F18:F23 F12 C6:C8" xr:uid="{E76D447B-6F36-4102-A008-BA110F77BA03}">
      <formula1>-1</formula1>
    </dataValidation>
    <dataValidation type="whole" operator="greaterThanOrEqual" allowBlank="1" showInputMessage="1" showErrorMessage="1" error="Enter whole number only." sqref="F33" xr:uid="{EF194433-E0A5-4E83-B93F-FBE06FE6089A}">
      <formula1>0</formula1>
    </dataValidation>
    <dataValidation type="list" allowBlank="1" showErrorMessage="1" prompt="Delete committed/pending source fields that are not used. Select source fields A-D, right click delete, &quot;shift cells up&quot; option. If you need to add another source field: select A-D, right click to insert, &quot;shift cells down&quot; option." sqref="A24:A31" xr:uid="{F22E2C3F-7B07-453A-8A3D-4D5F57D9710E}">
      <formula1>$B$45:$B$48</formula1>
    </dataValidation>
  </dataValidations>
  <hyperlinks>
    <hyperlink ref="G23" r:id="rId1" xr:uid="{24778A3B-7643-42BC-93F7-CFFCEF47C90F}"/>
  </hyperlinks>
  <printOptions horizontalCentered="1"/>
  <pageMargins left="0.7" right="0.7" top="0.75" bottom="0.75" header="0.3" footer="0.3"/>
  <pageSetup scale="63" orientation="portrait" verticalDpi="360" r:id="rId2"/>
  <extLst>
    <ext xmlns:x14="http://schemas.microsoft.com/office/spreadsheetml/2009/9/main" uri="{CCE6A557-97BC-4b89-ADB6-D9C93CAAB3DF}">
      <x14:dataValidations xmlns:xm="http://schemas.microsoft.com/office/excel/2006/main" count="1">
        <x14:dataValidation type="whole" errorStyle="warning" operator="lessThanOrEqual" allowBlank="1" showErrorMessage="1" errorTitle="Exceeds Leverage Sources" error="Please ensure the information on the &quot;Leverage Sources&quot; worksheet is complete and accurate." promptTitle="Exceeds Leverage Sources" prompt="Please ensure the information on the &quot;Leverage and Cost Containment&quot; worksheet is complete and accurate." xr:uid="{1D338598-DF2D-4EAD-88FC-4543D6FA87DE}">
          <x14:formula1>
            <xm:f>'1 - Leverage'!$D$18</xm:f>
          </x14:formula1>
          <xm:sqref>F24:F31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58B21-5C1C-4E3A-8E65-43371B47FB52}">
  <sheetPr>
    <tabColor theme="8" tint="0.39997558519241921"/>
    <pageSetUpPr fitToPage="1"/>
  </sheetPr>
  <dimension ref="A1:AE39"/>
  <sheetViews>
    <sheetView view="pageLayout" zoomScale="98" zoomScaleNormal="100" zoomScalePageLayoutView="98" workbookViewId="0">
      <selection activeCell="B6" sqref="B6"/>
    </sheetView>
  </sheetViews>
  <sheetFormatPr defaultColWidth="9.140625" defaultRowHeight="12.75" x14ac:dyDescent="0.25"/>
  <cols>
    <col min="1" max="1" width="19.5703125" style="106" customWidth="1"/>
    <col min="2" max="2" width="22" style="106" customWidth="1"/>
    <col min="3" max="3" width="14.5703125" style="106" customWidth="1"/>
    <col min="4" max="4" width="13.28515625" style="175" customWidth="1"/>
    <col min="5" max="5" width="13.28515625" style="106" customWidth="1"/>
    <col min="6" max="6" width="3.28515625" style="106" customWidth="1"/>
    <col min="7" max="7" width="18.140625" style="106" customWidth="1"/>
    <col min="8" max="8" width="24.140625" style="106" customWidth="1"/>
    <col min="9" max="9" width="13.28515625" style="106" customWidth="1"/>
    <col min="10" max="10" width="9" style="106" customWidth="1"/>
    <col min="11" max="11" width="9.140625" style="106" customWidth="1"/>
    <col min="12" max="16384" width="9.140625" style="106"/>
  </cols>
  <sheetData>
    <row r="1" spans="1:31" ht="25.15" customHeight="1" thickBot="1" x14ac:dyDescent="0.3">
      <c r="A1" s="411" t="s">
        <v>172</v>
      </c>
      <c r="B1" s="411"/>
      <c r="C1" s="411"/>
      <c r="D1" s="411"/>
      <c r="E1" s="411"/>
      <c r="F1" s="411"/>
      <c r="G1" s="411"/>
      <c r="H1" s="411"/>
      <c r="I1" s="411"/>
    </row>
    <row r="2" spans="1:31" ht="18.75" customHeight="1" thickBot="1" x14ac:dyDescent="0.3">
      <c r="A2" s="310" t="s">
        <v>60</v>
      </c>
      <c r="B2" s="425">
        <f>SUMMARY!C10</f>
        <v>0</v>
      </c>
      <c r="C2" s="426"/>
      <c r="D2" s="426"/>
      <c r="E2" s="427"/>
      <c r="F2" s="144"/>
      <c r="G2" s="211" t="s">
        <v>108</v>
      </c>
      <c r="H2" s="195"/>
      <c r="I2" s="152" t="s">
        <v>64</v>
      </c>
      <c r="J2" s="145"/>
      <c r="L2" s="108"/>
      <c r="M2" s="108"/>
      <c r="N2" s="108"/>
      <c r="O2" s="108"/>
      <c r="P2" s="108"/>
      <c r="Q2" s="108"/>
      <c r="R2" s="108"/>
      <c r="S2" s="108"/>
      <c r="T2" s="108"/>
      <c r="U2" s="108"/>
      <c r="V2" s="108"/>
      <c r="W2" s="108"/>
      <c r="X2" s="108"/>
      <c r="Y2" s="108"/>
      <c r="Z2" s="108"/>
      <c r="AA2" s="108"/>
      <c r="AB2" s="108"/>
      <c r="AC2" s="108"/>
      <c r="AD2" s="108"/>
      <c r="AE2" s="108"/>
    </row>
    <row r="3" spans="1:31" ht="18.75" customHeight="1" x14ac:dyDescent="0.25">
      <c r="A3" s="311" t="s">
        <v>61</v>
      </c>
      <c r="B3" s="428">
        <f>SUMMARY!C11</f>
        <v>0</v>
      </c>
      <c r="C3" s="429"/>
      <c r="D3" s="429"/>
      <c r="E3" s="430"/>
      <c r="F3" s="146"/>
      <c r="G3" s="416" t="s">
        <v>54</v>
      </c>
      <c r="H3" s="417"/>
      <c r="I3" s="153">
        <f>'3 - Project Info'!G30</f>
        <v>0</v>
      </c>
      <c r="J3" s="147"/>
      <c r="L3" s="108"/>
      <c r="M3" s="108"/>
      <c r="N3" s="108"/>
      <c r="O3" s="108"/>
      <c r="P3" s="108"/>
      <c r="Q3" s="108"/>
      <c r="R3" s="108"/>
      <c r="S3" s="108"/>
      <c r="T3" s="108"/>
      <c r="U3" s="108"/>
      <c r="V3" s="108"/>
      <c r="W3" s="108"/>
      <c r="X3" s="108"/>
      <c r="Y3" s="108"/>
      <c r="Z3" s="108"/>
      <c r="AA3" s="108"/>
      <c r="AB3" s="108"/>
      <c r="AC3" s="108"/>
      <c r="AD3" s="108"/>
      <c r="AE3" s="108"/>
    </row>
    <row r="4" spans="1:31" s="111" customFormat="1" ht="18.75" customHeight="1" thickBot="1" x14ac:dyDescent="0.3">
      <c r="A4" s="312" t="s">
        <v>62</v>
      </c>
      <c r="B4" s="418">
        <f>'3 - Project Info'!B7</f>
        <v>0</v>
      </c>
      <c r="C4" s="419"/>
      <c r="D4" s="419"/>
      <c r="E4" s="420"/>
      <c r="F4" s="146"/>
      <c r="G4" s="421" t="s">
        <v>210</v>
      </c>
      <c r="H4" s="422"/>
      <c r="I4" s="154">
        <f>'3 - Project Info'!G31+'3 - Project Info'!G32</f>
        <v>0</v>
      </c>
      <c r="J4" s="147"/>
      <c r="L4" s="151"/>
      <c r="M4" s="151"/>
      <c r="N4" s="151"/>
      <c r="O4" s="151"/>
      <c r="P4" s="151"/>
      <c r="Q4" s="151"/>
      <c r="R4" s="151"/>
      <c r="S4" s="151"/>
      <c r="T4" s="151"/>
      <c r="U4" s="151"/>
      <c r="V4" s="151"/>
      <c r="W4" s="151"/>
      <c r="X4" s="151"/>
      <c r="Y4" s="151"/>
      <c r="Z4" s="151"/>
      <c r="AA4" s="151"/>
      <c r="AB4" s="151"/>
      <c r="AC4" s="151"/>
      <c r="AD4" s="151"/>
      <c r="AE4" s="151"/>
    </row>
    <row r="5" spans="1:31" s="111" customFormat="1" ht="18.75" customHeight="1" thickBot="1" x14ac:dyDescent="0.3">
      <c r="F5" s="146"/>
      <c r="G5" s="200" t="s">
        <v>68</v>
      </c>
      <c r="H5" s="165"/>
      <c r="I5" s="154">
        <f>'3 - Project Info'!G36</f>
        <v>0</v>
      </c>
      <c r="J5" s="147"/>
      <c r="L5" s="151"/>
      <c r="M5" s="151"/>
      <c r="N5" s="151"/>
      <c r="O5" s="151"/>
      <c r="P5" s="151"/>
      <c r="Q5" s="151"/>
      <c r="R5" s="151"/>
      <c r="S5" s="151"/>
      <c r="T5" s="151"/>
      <c r="U5" s="151"/>
      <c r="V5" s="151"/>
      <c r="W5" s="151"/>
      <c r="X5" s="151"/>
      <c r="Y5" s="151"/>
      <c r="Z5" s="151"/>
      <c r="AA5" s="151"/>
      <c r="AB5" s="151"/>
      <c r="AC5" s="151"/>
      <c r="AD5" s="151"/>
      <c r="AE5" s="151"/>
    </row>
    <row r="6" spans="1:31" s="111" customFormat="1" ht="19.149999999999999" customHeight="1" thickBot="1" x14ac:dyDescent="0.3">
      <c r="A6" s="579" t="s">
        <v>67</v>
      </c>
      <c r="B6" s="580"/>
      <c r="C6" s="581" t="s">
        <v>107</v>
      </c>
      <c r="D6" s="582"/>
      <c r="E6" s="580"/>
      <c r="F6" s="146"/>
      <c r="G6" s="423" t="s">
        <v>176</v>
      </c>
      <c r="H6" s="424"/>
      <c r="I6" s="590">
        <v>0</v>
      </c>
      <c r="J6" s="147"/>
      <c r="L6" s="151"/>
      <c r="M6" s="151"/>
      <c r="N6" s="151"/>
      <c r="O6" s="151"/>
      <c r="P6" s="151"/>
      <c r="Q6" s="151"/>
      <c r="R6" s="151"/>
      <c r="S6" s="151"/>
      <c r="T6" s="151"/>
      <c r="U6" s="151"/>
      <c r="V6" s="151"/>
      <c r="W6" s="151"/>
      <c r="X6" s="151"/>
      <c r="Y6" s="151"/>
      <c r="Z6" s="151"/>
      <c r="AA6" s="151"/>
      <c r="AB6" s="151"/>
      <c r="AC6" s="151"/>
      <c r="AD6" s="151"/>
      <c r="AE6" s="151"/>
    </row>
    <row r="7" spans="1:31" s="111" customFormat="1" ht="19.149999999999999" customHeight="1" thickBot="1" x14ac:dyDescent="0.3">
      <c r="A7" s="148"/>
      <c r="B7" s="149"/>
      <c r="C7" s="149"/>
      <c r="D7" s="150"/>
      <c r="E7" s="149"/>
      <c r="F7" s="146"/>
      <c r="G7" s="203" t="s">
        <v>99</v>
      </c>
      <c r="H7" s="263"/>
      <c r="I7" s="84" t="e">
        <f>-((I6-I5)/I6)</f>
        <v>#DIV/0!</v>
      </c>
      <c r="J7" s="147"/>
      <c r="L7" s="151"/>
      <c r="M7" s="151"/>
      <c r="N7" s="151"/>
      <c r="O7" s="151"/>
      <c r="P7" s="151"/>
      <c r="Q7" s="151"/>
      <c r="R7" s="151"/>
      <c r="S7" s="151"/>
      <c r="T7" s="151"/>
      <c r="U7" s="151"/>
      <c r="V7" s="151"/>
      <c r="W7" s="151"/>
      <c r="X7" s="151"/>
      <c r="Y7" s="151"/>
      <c r="Z7" s="151"/>
      <c r="AA7" s="151"/>
      <c r="AB7" s="151"/>
      <c r="AC7" s="151"/>
      <c r="AD7" s="151"/>
      <c r="AE7" s="151"/>
    </row>
    <row r="8" spans="1:31" s="111" customFormat="1" ht="18.75" customHeight="1" thickBot="1" x14ac:dyDescent="0.3">
      <c r="A8" s="407" t="s">
        <v>110</v>
      </c>
      <c r="B8" s="408"/>
      <c r="C8" s="155" t="s">
        <v>64</v>
      </c>
      <c r="D8" s="583" t="s">
        <v>65</v>
      </c>
      <c r="E8" s="155" t="s">
        <v>66</v>
      </c>
      <c r="F8" s="146"/>
      <c r="G8" s="204" t="s">
        <v>117</v>
      </c>
      <c r="H8" s="262"/>
      <c r="I8" s="591">
        <v>0</v>
      </c>
      <c r="J8" s="147"/>
      <c r="L8" s="151"/>
      <c r="M8" s="151"/>
      <c r="N8" s="151"/>
      <c r="O8" s="151"/>
      <c r="P8" s="151"/>
      <c r="Q8" s="151"/>
      <c r="R8" s="151"/>
      <c r="S8" s="151"/>
      <c r="T8" s="151"/>
      <c r="U8" s="151"/>
      <c r="V8" s="151"/>
      <c r="W8" s="151"/>
      <c r="X8" s="151"/>
      <c r="Y8" s="151"/>
      <c r="Z8" s="151"/>
      <c r="AA8" s="151"/>
      <c r="AB8" s="151"/>
      <c r="AC8" s="151"/>
      <c r="AD8" s="151"/>
      <c r="AE8" s="151"/>
    </row>
    <row r="9" spans="1:31" s="111" customFormat="1" ht="18.75" customHeight="1" x14ac:dyDescent="0.25">
      <c r="A9" s="405" t="s">
        <v>152</v>
      </c>
      <c r="B9" s="406"/>
      <c r="C9" s="156">
        <f>'3 - Value Gap'!H13</f>
        <v>0</v>
      </c>
      <c r="D9" s="584">
        <v>0</v>
      </c>
      <c r="E9" s="157">
        <f>D9*$B$6</f>
        <v>0</v>
      </c>
      <c r="F9" s="146"/>
      <c r="G9" s="204" t="s">
        <v>118</v>
      </c>
      <c r="H9" s="262"/>
      <c r="I9" s="84" t="e">
        <f>-((I8-I5)/I8)</f>
        <v>#DIV/0!</v>
      </c>
      <c r="J9" s="147"/>
      <c r="K9" s="151"/>
      <c r="L9" s="151"/>
      <c r="M9" s="151"/>
      <c r="N9" s="151"/>
      <c r="O9" s="151"/>
      <c r="P9" s="151"/>
      <c r="Q9" s="151"/>
      <c r="R9" s="151"/>
      <c r="S9" s="151"/>
      <c r="T9" s="151"/>
      <c r="U9" s="151"/>
      <c r="V9" s="151"/>
      <c r="W9" s="151"/>
      <c r="X9" s="151"/>
      <c r="Y9" s="151"/>
      <c r="Z9" s="151"/>
      <c r="AA9" s="151"/>
      <c r="AB9" s="151"/>
      <c r="AC9" s="151"/>
      <c r="AD9" s="151"/>
      <c r="AE9" s="151"/>
    </row>
    <row r="10" spans="1:31" s="111" customFormat="1" ht="18.75" customHeight="1" thickBot="1" x14ac:dyDescent="0.3">
      <c r="A10" s="412" t="s">
        <v>151</v>
      </c>
      <c r="B10" s="413"/>
      <c r="C10" s="255">
        <f>'3 - Value Gap'!H14</f>
        <v>0</v>
      </c>
      <c r="D10" s="585">
        <v>0</v>
      </c>
      <c r="E10" s="256">
        <f>D10*$B$6</f>
        <v>0</v>
      </c>
      <c r="F10" s="146"/>
      <c r="G10" s="399" t="s">
        <v>212</v>
      </c>
      <c r="H10" s="400"/>
      <c r="I10" s="592">
        <v>0</v>
      </c>
      <c r="J10" s="147"/>
      <c r="K10" s="151"/>
      <c r="L10" s="151"/>
      <c r="M10" s="151"/>
      <c r="N10" s="151"/>
      <c r="O10" s="151"/>
      <c r="P10" s="151"/>
      <c r="Q10" s="151"/>
      <c r="R10" s="151"/>
      <c r="S10" s="151"/>
      <c r="T10" s="151"/>
      <c r="U10" s="151"/>
      <c r="V10" s="151"/>
      <c r="W10" s="151"/>
      <c r="X10" s="151"/>
      <c r="Y10" s="151"/>
      <c r="Z10" s="151"/>
      <c r="AA10" s="151"/>
      <c r="AB10" s="151"/>
      <c r="AC10" s="151"/>
      <c r="AD10" s="151"/>
      <c r="AE10" s="151"/>
    </row>
    <row r="11" spans="1:31" s="111" customFormat="1" ht="18.75" customHeight="1" thickBot="1" x14ac:dyDescent="0.3">
      <c r="A11" s="414" t="s">
        <v>170</v>
      </c>
      <c r="B11" s="415"/>
      <c r="C11" s="315">
        <f>SUM(C9:C10)</f>
        <v>0</v>
      </c>
      <c r="D11" s="315">
        <f>SUM(D9:D10)</f>
        <v>0</v>
      </c>
      <c r="E11" s="89">
        <f>SUM(E9:E10)</f>
        <v>0</v>
      </c>
      <c r="F11" s="146"/>
      <c r="G11" s="401" t="s">
        <v>179</v>
      </c>
      <c r="H11" s="402"/>
      <c r="I11" s="86" t="e">
        <f>-((I5-(I10))/I5)</f>
        <v>#DIV/0!</v>
      </c>
      <c r="J11" s="147"/>
      <c r="K11" s="151"/>
      <c r="L11" s="151"/>
      <c r="M11" s="151"/>
      <c r="N11" s="151"/>
      <c r="O11" s="151"/>
      <c r="P11" s="151"/>
      <c r="Q11" s="151"/>
      <c r="R11" s="151"/>
      <c r="S11" s="151"/>
      <c r="T11" s="151"/>
      <c r="U11" s="151"/>
      <c r="V11" s="151"/>
      <c r="W11" s="151"/>
      <c r="X11" s="151"/>
      <c r="Y11" s="151"/>
      <c r="Z11" s="151"/>
      <c r="AA11" s="151"/>
      <c r="AB11" s="151"/>
      <c r="AC11" s="151"/>
      <c r="AD11" s="151"/>
      <c r="AE11" s="151"/>
    </row>
    <row r="12" spans="1:31" s="111" customFormat="1" ht="18" customHeight="1" x14ac:dyDescent="0.25">
      <c r="A12" s="409" t="s">
        <v>163</v>
      </c>
      <c r="B12" s="410"/>
      <c r="C12" s="586">
        <v>0</v>
      </c>
      <c r="D12" s="587">
        <v>0</v>
      </c>
      <c r="E12" s="314"/>
      <c r="F12" s="146"/>
      <c r="G12" s="200" t="s">
        <v>136</v>
      </c>
      <c r="H12" s="266"/>
      <c r="I12" s="154">
        <f>'3 - Project Info'!G42</f>
        <v>0</v>
      </c>
      <c r="J12" s="147"/>
      <c r="K12" s="151"/>
      <c r="L12" s="151"/>
      <c r="M12" s="151"/>
      <c r="N12" s="151"/>
      <c r="O12" s="151"/>
      <c r="P12" s="151"/>
      <c r="Q12" s="151"/>
      <c r="R12" s="151"/>
      <c r="S12" s="151"/>
      <c r="T12" s="151"/>
      <c r="U12" s="151"/>
      <c r="V12" s="151"/>
      <c r="W12" s="151"/>
      <c r="X12" s="151"/>
      <c r="Y12" s="151"/>
      <c r="Z12" s="151"/>
      <c r="AA12" s="151"/>
      <c r="AB12" s="151"/>
      <c r="AC12" s="151"/>
      <c r="AD12" s="151"/>
      <c r="AE12" s="151"/>
    </row>
    <row r="13" spans="1:31" s="108" customFormat="1" ht="17.45" customHeight="1" thickBot="1" x14ac:dyDescent="0.3">
      <c r="A13" s="403" t="s">
        <v>69</v>
      </c>
      <c r="B13" s="404"/>
      <c r="C13" s="320" t="e">
        <f>-((C12-(C11))/C12)</f>
        <v>#DIV/0!</v>
      </c>
      <c r="D13" s="316" t="e">
        <f>-((D12-(D11))/D12)</f>
        <v>#DIV/0!</v>
      </c>
      <c r="E13" s="313"/>
      <c r="F13" s="149"/>
      <c r="G13" s="201" t="s">
        <v>71</v>
      </c>
      <c r="H13" s="196"/>
      <c r="I13" s="159">
        <f>'3 - Project Info'!G43</f>
        <v>0</v>
      </c>
      <c r="J13" s="149"/>
      <c r="U13" s="158"/>
      <c r="V13" s="158"/>
      <c r="W13" s="158"/>
      <c r="X13" s="158"/>
      <c r="Y13" s="158"/>
      <c r="Z13" s="158"/>
      <c r="AA13" s="158"/>
      <c r="AB13" s="158"/>
      <c r="AC13" s="158"/>
      <c r="AD13" s="158"/>
    </row>
    <row r="14" spans="1:31" s="108" customFormat="1" ht="17.45" customHeight="1" thickBot="1" x14ac:dyDescent="0.3">
      <c r="A14" s="403" t="s">
        <v>178</v>
      </c>
      <c r="B14" s="404"/>
      <c r="C14" s="588">
        <v>0</v>
      </c>
      <c r="D14" s="589">
        <v>0</v>
      </c>
      <c r="E14" s="313"/>
      <c r="F14" s="149"/>
      <c r="G14" s="205" t="s">
        <v>100</v>
      </c>
      <c r="H14" s="197"/>
      <c r="I14" s="85">
        <f>SUM(I3:I5)+I13</f>
        <v>0</v>
      </c>
      <c r="J14" s="149"/>
      <c r="U14" s="158"/>
      <c r="V14" s="158"/>
      <c r="W14" s="158"/>
      <c r="X14" s="158"/>
      <c r="Y14" s="158"/>
      <c r="Z14" s="158"/>
      <c r="AA14" s="158"/>
      <c r="AB14" s="158"/>
      <c r="AC14" s="158"/>
      <c r="AD14" s="158"/>
    </row>
    <row r="15" spans="1:31" s="108" customFormat="1" ht="17.45" customHeight="1" thickBot="1" x14ac:dyDescent="0.3">
      <c r="A15" s="431" t="s">
        <v>179</v>
      </c>
      <c r="B15" s="432"/>
      <c r="C15" s="321" t="e">
        <f>-((C14-(C13))/C14)</f>
        <v>#DIV/0!</v>
      </c>
      <c r="D15" s="317" t="e">
        <f>-((D14-(D13))/D14)</f>
        <v>#DIV/0!</v>
      </c>
      <c r="E15" s="313"/>
      <c r="F15" s="149"/>
      <c r="G15" s="206" t="s">
        <v>109</v>
      </c>
      <c r="H15" s="198"/>
      <c r="I15" s="593">
        <v>0</v>
      </c>
      <c r="J15" s="149"/>
      <c r="U15" s="158"/>
      <c r="V15" s="158"/>
      <c r="W15" s="158"/>
      <c r="X15" s="158"/>
      <c r="Y15" s="158"/>
      <c r="Z15" s="158"/>
      <c r="AA15" s="158"/>
      <c r="AB15" s="158"/>
      <c r="AC15" s="158"/>
      <c r="AD15" s="158"/>
    </row>
    <row r="16" spans="1:31" s="108" customFormat="1" ht="17.45" customHeight="1" thickBot="1" x14ac:dyDescent="0.3">
      <c r="A16" s="106"/>
      <c r="B16" s="106"/>
      <c r="D16" s="309"/>
      <c r="E16" s="190"/>
      <c r="F16" s="149"/>
      <c r="G16" s="203" t="s">
        <v>69</v>
      </c>
      <c r="H16" s="263"/>
      <c r="I16" s="84" t="e">
        <f>-((I15-I14)/I15)</f>
        <v>#DIV/0!</v>
      </c>
      <c r="J16" s="149"/>
      <c r="U16" s="158"/>
      <c r="V16" s="158"/>
      <c r="W16" s="158"/>
      <c r="X16" s="158"/>
      <c r="Y16" s="158"/>
      <c r="Z16" s="158"/>
      <c r="AA16" s="158"/>
      <c r="AB16" s="158"/>
      <c r="AC16" s="158"/>
      <c r="AD16" s="158"/>
    </row>
    <row r="17" spans="1:10" ht="18.75" customHeight="1" thickBot="1" x14ac:dyDescent="0.3">
      <c r="A17" s="433" t="s">
        <v>124</v>
      </c>
      <c r="B17" s="434"/>
      <c r="C17" s="155" t="s">
        <v>64</v>
      </c>
      <c r="D17" s="583" t="s">
        <v>65</v>
      </c>
      <c r="E17" s="155" t="s">
        <v>66</v>
      </c>
      <c r="F17" s="158"/>
      <c r="G17" s="207" t="s">
        <v>115</v>
      </c>
      <c r="H17" s="199"/>
      <c r="I17" s="594">
        <v>0</v>
      </c>
      <c r="J17" s="158"/>
    </row>
    <row r="18" spans="1:10" ht="18.75" customHeight="1" x14ac:dyDescent="0.25">
      <c r="A18" s="202" t="s">
        <v>101</v>
      </c>
      <c r="B18" s="164"/>
      <c r="C18" s="186">
        <f>I34</f>
        <v>0</v>
      </c>
      <c r="D18" s="584">
        <v>0</v>
      </c>
      <c r="E18" s="186">
        <f>D18*$E$6</f>
        <v>0</v>
      </c>
      <c r="F18" s="108"/>
      <c r="G18" s="204" t="s">
        <v>116</v>
      </c>
      <c r="H18" s="298"/>
      <c r="I18" s="84" t="e">
        <f>-((I17-I14)/I17)</f>
        <v>#DIV/0!</v>
      </c>
      <c r="J18" s="108"/>
    </row>
    <row r="19" spans="1:10" ht="18.75" customHeight="1" thickBot="1" x14ac:dyDescent="0.3">
      <c r="A19" s="209" t="s">
        <v>102</v>
      </c>
      <c r="B19" s="212"/>
      <c r="C19" s="166">
        <f>'3 - Aff Gap'!F37</f>
        <v>0</v>
      </c>
      <c r="D19" s="585">
        <v>0</v>
      </c>
      <c r="E19" s="186">
        <f>D19*$E$6</f>
        <v>0</v>
      </c>
      <c r="F19" s="108"/>
      <c r="G19" s="399" t="s">
        <v>212</v>
      </c>
      <c r="H19" s="400"/>
      <c r="I19" s="592">
        <v>0</v>
      </c>
      <c r="J19" s="108"/>
    </row>
    <row r="20" spans="1:10" s="160" customFormat="1" ht="18.75" customHeight="1" thickBot="1" x14ac:dyDescent="0.3">
      <c r="A20" s="318" t="s">
        <v>103</v>
      </c>
      <c r="B20" s="319"/>
      <c r="C20" s="315">
        <f>SUM(C18:C19)</f>
        <v>0</v>
      </c>
      <c r="D20" s="315">
        <f>SUM(D18:D19)</f>
        <v>0</v>
      </c>
      <c r="E20" s="89">
        <f>D20*$E$6</f>
        <v>0</v>
      </c>
      <c r="F20" s="158"/>
      <c r="G20" s="401" t="s">
        <v>179</v>
      </c>
      <c r="H20" s="402"/>
      <c r="I20" s="86" t="e">
        <f>-((I14-(I19))/I14)</f>
        <v>#DIV/0!</v>
      </c>
    </row>
    <row r="21" spans="1:10" ht="18.600000000000001" customHeight="1" thickBot="1" x14ac:dyDescent="0.3">
      <c r="A21" s="409" t="s">
        <v>164</v>
      </c>
      <c r="B21" s="410"/>
      <c r="C21" s="586">
        <v>0</v>
      </c>
      <c r="D21" s="587">
        <v>0</v>
      </c>
      <c r="E21" s="190"/>
      <c r="F21" s="108"/>
    </row>
    <row r="22" spans="1:10" ht="18.75" customHeight="1" x14ac:dyDescent="0.25">
      <c r="A22" s="403" t="s">
        <v>69</v>
      </c>
      <c r="B22" s="404"/>
      <c r="C22" s="320" t="e">
        <f>-((C21-C18)/C21)</f>
        <v>#DIV/0!</v>
      </c>
      <c r="D22" s="316" t="e">
        <f>-((D21-D18)/D21)</f>
        <v>#DIV/0!</v>
      </c>
      <c r="E22" s="190"/>
      <c r="F22" s="108"/>
      <c r="G22" s="211" t="s">
        <v>110</v>
      </c>
      <c r="H22" s="195"/>
      <c r="I22" s="152" t="s">
        <v>64</v>
      </c>
    </row>
    <row r="23" spans="1:10" ht="18" customHeight="1" x14ac:dyDescent="0.25">
      <c r="A23" s="403" t="s">
        <v>177</v>
      </c>
      <c r="B23" s="404"/>
      <c r="C23" s="588">
        <v>0</v>
      </c>
      <c r="D23" s="589">
        <v>0</v>
      </c>
      <c r="E23" s="190"/>
      <c r="F23" s="108"/>
      <c r="G23" s="217" t="s">
        <v>122</v>
      </c>
      <c r="H23" s="187"/>
      <c r="I23" s="194">
        <f>'3 - Value Gap'!H13+'3 - Value Gap'!H14</f>
        <v>0</v>
      </c>
    </row>
    <row r="24" spans="1:10" ht="18" customHeight="1" thickBot="1" x14ac:dyDescent="0.3">
      <c r="A24" s="431" t="s">
        <v>179</v>
      </c>
      <c r="B24" s="432"/>
      <c r="C24" s="321" t="e">
        <f>-((C23-(C18))/C23)</f>
        <v>#DIV/0!</v>
      </c>
      <c r="D24" s="317" t="e">
        <f>-((D23-(D18))/D23)</f>
        <v>#DIV/0!</v>
      </c>
      <c r="E24" s="190"/>
      <c r="F24" s="108"/>
      <c r="G24" s="218" t="s">
        <v>175</v>
      </c>
      <c r="H24" s="219"/>
      <c r="I24" s="220">
        <f>SUM('3 - Value Gap'!H15:H22)</f>
        <v>0</v>
      </c>
    </row>
    <row r="25" spans="1:10" ht="18" customHeight="1" thickBot="1" x14ac:dyDescent="0.3">
      <c r="A25" s="161"/>
      <c r="B25" s="161"/>
      <c r="C25" s="161"/>
      <c r="D25" s="162"/>
      <c r="E25" s="163"/>
      <c r="F25" s="108"/>
      <c r="G25" s="215" t="s">
        <v>73</v>
      </c>
      <c r="H25" s="216"/>
      <c r="I25" s="87">
        <f>SUM(I23:I24)</f>
        <v>0</v>
      </c>
    </row>
    <row r="26" spans="1:10" ht="18.75" customHeight="1" thickBot="1" x14ac:dyDescent="0.3">
      <c r="A26" s="221" t="s">
        <v>123</v>
      </c>
      <c r="B26" s="300" t="s">
        <v>80</v>
      </c>
      <c r="C26" s="300" t="s">
        <v>81</v>
      </c>
      <c r="D26" s="301" t="s">
        <v>70</v>
      </c>
      <c r="E26" s="189"/>
      <c r="F26" s="108"/>
    </row>
    <row r="27" spans="1:10" ht="18.75" customHeight="1" thickBot="1" x14ac:dyDescent="0.3">
      <c r="A27" s="167" t="str">
        <f>'3 - Leverage'!B7</f>
        <v>Click to Enter</v>
      </c>
      <c r="B27" s="168">
        <f>'3 - Leverage'!D7</f>
        <v>0</v>
      </c>
      <c r="C27" s="169" t="str">
        <f>'3 - Leverage'!A7</f>
        <v>Click to Enter</v>
      </c>
      <c r="D27" s="170" t="str">
        <f>'3 - Leverage'!E7</f>
        <v>Click to Enter</v>
      </c>
      <c r="E27" s="190"/>
      <c r="F27" s="108"/>
      <c r="G27" s="208" t="s">
        <v>105</v>
      </c>
      <c r="H27" s="264"/>
      <c r="I27" s="155" t="s">
        <v>64</v>
      </c>
    </row>
    <row r="28" spans="1:10" ht="18.75" customHeight="1" x14ac:dyDescent="0.25">
      <c r="A28" s="171" t="str">
        <f>'3 - Leverage'!B8</f>
        <v>Click to Enter</v>
      </c>
      <c r="B28" s="172">
        <f>'3 - Leverage'!D8</f>
        <v>0</v>
      </c>
      <c r="C28" s="173" t="str">
        <f>'3 - Leverage'!A8</f>
        <v>Click to Enter</v>
      </c>
      <c r="D28" s="174" t="str">
        <f>'3 - Leverage'!E8</f>
        <v>Click to Enter</v>
      </c>
      <c r="E28" s="190"/>
      <c r="F28" s="108"/>
      <c r="G28" s="202" t="s">
        <v>75</v>
      </c>
      <c r="H28" s="164"/>
      <c r="I28" s="186">
        <f>'3 - Aff Gap'!F11</f>
        <v>0</v>
      </c>
    </row>
    <row r="29" spans="1:10" ht="18" customHeight="1" thickBot="1" x14ac:dyDescent="0.3">
      <c r="A29" s="171" t="str">
        <f>'3 - Leverage'!B9</f>
        <v>Click to Enter</v>
      </c>
      <c r="B29" s="172">
        <f>'3 - Leverage'!D9</f>
        <v>0</v>
      </c>
      <c r="C29" s="173" t="str">
        <f>'3 - Leverage'!A9</f>
        <v>Click to Enter</v>
      </c>
      <c r="D29" s="174" t="str">
        <f>'3 - Leverage'!E9</f>
        <v>Click to Enter</v>
      </c>
      <c r="E29" s="190"/>
      <c r="F29" s="108"/>
      <c r="G29" s="209" t="s">
        <v>76</v>
      </c>
      <c r="H29" s="213"/>
      <c r="I29" s="186">
        <f>'3 - Aff Gap'!F12</f>
        <v>0</v>
      </c>
    </row>
    <row r="30" spans="1:10" ht="18" customHeight="1" thickBot="1" x14ac:dyDescent="0.3">
      <c r="A30" s="171" t="str">
        <f>'3 - Leverage'!B10</f>
        <v>Click to Enter</v>
      </c>
      <c r="B30" s="172">
        <f>'3 - Leverage'!D10</f>
        <v>0</v>
      </c>
      <c r="C30" s="173" t="str">
        <f>'3 - Leverage'!A10</f>
        <v>Click to Enter</v>
      </c>
      <c r="D30" s="174" t="str">
        <f>'3 - Leverage'!E10</f>
        <v>Click to Enter</v>
      </c>
      <c r="E30" s="192"/>
      <c r="F30" s="108"/>
      <c r="G30" s="210" t="s">
        <v>78</v>
      </c>
      <c r="H30" s="88"/>
      <c r="I30" s="90">
        <f>SUM(I28:I29)</f>
        <v>0</v>
      </c>
    </row>
    <row r="31" spans="1:10" ht="18" customHeight="1" thickBot="1" x14ac:dyDescent="0.3">
      <c r="A31" s="171" t="str">
        <f>'3 - Leverage'!B11</f>
        <v>Click to Enter</v>
      </c>
      <c r="B31" s="172">
        <f>'3 - Leverage'!D11</f>
        <v>0</v>
      </c>
      <c r="C31" s="173" t="str">
        <f>'3 - Leverage'!A11</f>
        <v>Click to Enter</v>
      </c>
      <c r="D31" s="174" t="str">
        <f>'3 - Leverage'!E11</f>
        <v>Click to Enter</v>
      </c>
      <c r="E31" s="192"/>
      <c r="F31" s="108"/>
    </row>
    <row r="32" spans="1:10" ht="18" customHeight="1" thickBot="1" x14ac:dyDescent="0.3">
      <c r="A32" s="171" t="str">
        <f>'3 - Leverage'!B12</f>
        <v>Click to Enter</v>
      </c>
      <c r="B32" s="172">
        <f>'3 - Leverage'!D12</f>
        <v>0</v>
      </c>
      <c r="C32" s="173" t="str">
        <f>'3 - Leverage'!A12</f>
        <v>Click to Enter</v>
      </c>
      <c r="D32" s="174" t="str">
        <f>'3 - Leverage'!E12</f>
        <v>Click to Enter</v>
      </c>
      <c r="E32" s="190"/>
      <c r="F32" s="108"/>
      <c r="G32" s="208" t="s">
        <v>104</v>
      </c>
      <c r="H32" s="265"/>
      <c r="I32" s="155" t="s">
        <v>64</v>
      </c>
    </row>
    <row r="33" spans="1:9" ht="18" customHeight="1" x14ac:dyDescent="0.25">
      <c r="A33" s="171" t="str">
        <f>'3 - Leverage'!B13</f>
        <v>Click to Enter</v>
      </c>
      <c r="B33" s="172">
        <f>'3 - Leverage'!D13</f>
        <v>0</v>
      </c>
      <c r="C33" s="173" t="str">
        <f>'3 - Leverage'!A13</f>
        <v>Click to Enter</v>
      </c>
      <c r="D33" s="174" t="str">
        <f>'3 - Leverage'!E13</f>
        <v>Click to Enter</v>
      </c>
      <c r="E33" s="193"/>
      <c r="F33" s="108"/>
      <c r="G33" s="397" t="s">
        <v>211</v>
      </c>
      <c r="H33" s="398"/>
      <c r="I33" s="186">
        <f>'3 - Aff Gap'!F19+'3 - Aff Gap'!F20</f>
        <v>0</v>
      </c>
    </row>
    <row r="34" spans="1:9" ht="18" customHeight="1" x14ac:dyDescent="0.25">
      <c r="A34" s="171" t="str">
        <f>'3 - Leverage'!B14</f>
        <v>Click to Enter</v>
      </c>
      <c r="B34" s="172">
        <f>'3 - Leverage'!D14</f>
        <v>0</v>
      </c>
      <c r="C34" s="173" t="str">
        <f>'3 - Leverage'!A14</f>
        <v>Click to Enter</v>
      </c>
      <c r="D34" s="174" t="str">
        <f>'3 - Leverage'!E14</f>
        <v>Click to Enter</v>
      </c>
      <c r="E34" s="193"/>
      <c r="F34" s="108"/>
      <c r="G34" s="217" t="s">
        <v>121</v>
      </c>
      <c r="H34" s="187"/>
      <c r="I34" s="186">
        <f>'3 - Aff Gap'!F21</f>
        <v>0</v>
      </c>
    </row>
    <row r="35" spans="1:9" ht="19.899999999999999" customHeight="1" x14ac:dyDescent="0.25">
      <c r="A35" s="171" t="str">
        <f>'3 - Leverage'!B15</f>
        <v>Click to Enter</v>
      </c>
      <c r="B35" s="172">
        <f>'3 - Leverage'!D15</f>
        <v>0</v>
      </c>
      <c r="C35" s="173" t="str">
        <f>'3 - Leverage'!A15</f>
        <v>Click to Enter</v>
      </c>
      <c r="D35" s="174" t="str">
        <f>'3 - Leverage'!E15</f>
        <v>Click to Enter</v>
      </c>
      <c r="E35" s="193"/>
      <c r="F35" s="108"/>
      <c r="G35" s="200" t="s">
        <v>82</v>
      </c>
      <c r="H35" s="266"/>
      <c r="I35" s="186">
        <f>'3 - Aff Gap'!F22</f>
        <v>0</v>
      </c>
    </row>
    <row r="36" spans="1:9" ht="18.75" customHeight="1" x14ac:dyDescent="0.25">
      <c r="A36" s="171" t="str">
        <f>'3 - Leverage'!B16</f>
        <v>Click to Enter</v>
      </c>
      <c r="B36" s="172">
        <f>'3 - Leverage'!D16</f>
        <v>0</v>
      </c>
      <c r="C36" s="173" t="str">
        <f>'3 - Leverage'!A16</f>
        <v>Click to Enter</v>
      </c>
      <c r="D36" s="174" t="str">
        <f>'3 - Leverage'!E16</f>
        <v>Click to Enter</v>
      </c>
      <c r="E36" s="191"/>
      <c r="F36" s="108"/>
      <c r="G36" s="200" t="s">
        <v>83</v>
      </c>
      <c r="H36" s="266"/>
      <c r="I36" s="186">
        <f>'3 - Aff Gap'!F23</f>
        <v>0</v>
      </c>
    </row>
    <row r="37" spans="1:9" ht="18.75" customHeight="1" thickBot="1" x14ac:dyDescent="0.3">
      <c r="A37" s="305" t="str">
        <f>'3 - Leverage'!B17</f>
        <v>Click to Enter</v>
      </c>
      <c r="B37" s="306">
        <f>'3 - Leverage'!D17</f>
        <v>0</v>
      </c>
      <c r="C37" s="307" t="str">
        <f>'3 - Leverage'!A17</f>
        <v>Click to Enter</v>
      </c>
      <c r="D37" s="308" t="str">
        <f>'3 - Leverage'!E17</f>
        <v>Click to Enter</v>
      </c>
      <c r="E37" s="191"/>
      <c r="F37" s="108"/>
      <c r="G37" s="218" t="s">
        <v>175</v>
      </c>
      <c r="H37" s="219"/>
      <c r="I37" s="176">
        <f>SUM('3 - Aff Gap'!F24:F31)</f>
        <v>0</v>
      </c>
    </row>
    <row r="38" spans="1:9" ht="18.75" customHeight="1" thickBot="1" x14ac:dyDescent="0.3">
      <c r="F38" s="108"/>
      <c r="G38" s="214" t="s">
        <v>84</v>
      </c>
      <c r="H38" s="188"/>
      <c r="I38" s="87">
        <f>SUM(I33:I37)</f>
        <v>0</v>
      </c>
    </row>
    <row r="39" spans="1:9" x14ac:dyDescent="0.25">
      <c r="I39" s="107"/>
    </row>
  </sheetData>
  <sheetProtection algorithmName="SHA-512" hashValue="9xAV7gqK0SEANDhftrP3OsRSMUScf+fIUcGRhV33CS2DgDRiS6+7nzBC9ZHOI4i4Ca9Yzq/j19+Dv9RSsTuigg==" saltValue="O5OlGG5uVCJF3SJ/yaOKoQ==" spinCount="100000" sheet="1" objects="1" scenarios="1" selectLockedCells="1"/>
  <mergeCells count="26">
    <mergeCell ref="A24:B24"/>
    <mergeCell ref="G6:H6"/>
    <mergeCell ref="G3:H3"/>
    <mergeCell ref="G4:H4"/>
    <mergeCell ref="A11:B11"/>
    <mergeCell ref="A12:B12"/>
    <mergeCell ref="A13:B13"/>
    <mergeCell ref="C6:D6"/>
    <mergeCell ref="A8:B8"/>
    <mergeCell ref="A9:B9"/>
    <mergeCell ref="A10:B10"/>
    <mergeCell ref="A21:B21"/>
    <mergeCell ref="A22:B22"/>
    <mergeCell ref="A17:B17"/>
    <mergeCell ref="A14:B14"/>
    <mergeCell ref="A15:B15"/>
    <mergeCell ref="A23:B23"/>
    <mergeCell ref="A1:I1"/>
    <mergeCell ref="B2:E2"/>
    <mergeCell ref="B3:E3"/>
    <mergeCell ref="B4:E4"/>
    <mergeCell ref="G33:H33"/>
    <mergeCell ref="G10:H10"/>
    <mergeCell ref="G11:H11"/>
    <mergeCell ref="G19:H19"/>
    <mergeCell ref="G20:H20"/>
  </mergeCells>
  <conditionalFormatting sqref="C13:D13 C15:D15">
    <cfRule type="cellIs" dxfId="10" priority="10" operator="greaterThan">
      <formula>0</formula>
    </cfRule>
  </conditionalFormatting>
  <conditionalFormatting sqref="C13:D13 C15:D15">
    <cfRule type="cellIs" dxfId="9" priority="9" operator="greaterThan">
      <formula>0</formula>
    </cfRule>
  </conditionalFormatting>
  <conditionalFormatting sqref="I11">
    <cfRule type="cellIs" dxfId="8" priority="6" operator="greaterThan">
      <formula>0</formula>
    </cfRule>
  </conditionalFormatting>
  <conditionalFormatting sqref="I11">
    <cfRule type="cellIs" dxfId="7" priority="5" operator="greaterThan">
      <formula>0</formula>
    </cfRule>
  </conditionalFormatting>
  <conditionalFormatting sqref="I20">
    <cfRule type="cellIs" dxfId="6" priority="4" operator="greaterThan">
      <formula>0</formula>
    </cfRule>
  </conditionalFormatting>
  <conditionalFormatting sqref="I20">
    <cfRule type="cellIs" dxfId="5" priority="3" operator="greaterThan">
      <formula>0</formula>
    </cfRule>
  </conditionalFormatting>
  <conditionalFormatting sqref="C24:D24">
    <cfRule type="cellIs" dxfId="4" priority="2" operator="greaterThan">
      <formula>0</formula>
    </cfRule>
  </conditionalFormatting>
  <conditionalFormatting sqref="C24:D24">
    <cfRule type="cellIs" dxfId="3" priority="1" operator="greaterThan">
      <formula>0</formula>
    </cfRule>
  </conditionalFormatting>
  <dataValidations xWindow="448" yWindow="648" count="8">
    <dataValidation allowBlank="1" showErrorMessage="1" sqref="E16" xr:uid="{44427FA0-5005-4928-A400-6EF747A9A3B9}"/>
    <dataValidation allowBlank="1" prompt="Delete committed/pending source fields that are not used. Select source fields A-D, right click delete, &quot;shift cells up&quot; option. If you need to add another source field: select A-D, right click to insert, &quot;shift cells down&quot; option." sqref="G24 G37" xr:uid="{675BA301-1FEA-49CE-9D34-C25B79DE620F}"/>
    <dataValidation allowBlank="1" promptTitle="Review Multiple Sources" prompt="Review the Leverage Workbook and leverage documentation. If no committed leverage is available, enter $0. If there are multiple committed sources, identify the source and amount on separate lines." sqref="I24" xr:uid="{EBD0AC1A-938E-46D5-BF77-813B1D793EBA}"/>
    <dataValidation allowBlank="1" sqref="D16 E17:E20" xr:uid="{350F2C9E-7FC7-4D14-9E8F-06908AEC5849}"/>
    <dataValidation allowBlank="1" showInputMessage="1" showErrorMessage="1" promptTitle="Do Not Use with CLT Requests" prompt="The Impact Fund Historical 80th Percentile is not applicable to CLT requests. Please disregard this field for CLT proposals." sqref="D12 D21 D14 D23" xr:uid="{945FB0D5-7894-441A-BFC9-2DE2AD707AC8}"/>
    <dataValidation errorStyle="information" allowBlank="1" showInputMessage="1" showErrorMessage="1" promptTitle="Do Not Use with CLT Requests" prompt="The Impact Fund Historical 80th Percentile is not applicable to CLT requests. Please disregard this field for CLT proposals." sqref="C12 C21" xr:uid="{B41A471A-A818-4953-BEED-7D0B7B752545}"/>
    <dataValidation errorStyle="information" allowBlank="1" showErrorMessage="1" promptTitle="Do Not Use with CLT Requests" prompt="The Impact Fund Historical 80th Percentile is not applicable to CLT requests. Please disregard this field for CLT proposals." sqref="C14 C23 I10 I19" xr:uid="{48B12899-BE24-43CF-8376-BFBFFB6B0FDA}"/>
    <dataValidation type="whole" operator="lessThanOrEqual" allowBlank="1" showInputMessage="1" showErrorMessage="1" sqref="D9:D10 D18:D19" xr:uid="{DC8AA67E-31E6-4D35-AA90-225DEDFFC5CA}">
      <formula1>C9</formula1>
    </dataValidation>
  </dataValidations>
  <printOptions horizontalCentered="1" verticalCentered="1"/>
  <pageMargins left="0.25" right="0.25" top="0.25" bottom="0.25" header="0.3" footer="0.3"/>
  <pageSetup paperSize="17" scale="94" orientation="portrait" verticalDpi="360" r:id="rId1"/>
  <extLst>
    <ext xmlns:x14="http://schemas.microsoft.com/office/spreadsheetml/2009/9/main" uri="{CCE6A557-97BC-4b89-ADB6-D9C93CAAB3DF}">
      <x14:dataValidations xmlns:xm="http://schemas.microsoft.com/office/excel/2006/main" xWindow="448" yWindow="648" count="2">
        <x14:dataValidation type="whole" operator="lessThanOrEqual" allowBlank="1" showInputMessage="1" showErrorMessage="1" xr:uid="{8D575993-91D5-4F93-A600-64DA2AD39153}">
          <x14:formula1>
            <xm:f>'3 - Value Gap'!H25</xm:f>
          </x14:formula1>
          <xm:sqref>B6</xm:sqref>
        </x14:dataValidation>
        <x14:dataValidation type="whole" operator="lessThanOrEqual" allowBlank="1" showInputMessage="1" showErrorMessage="1" xr:uid="{3252DC43-F122-4662-9C1A-8CB442A0B6FD}">
          <x14:formula1>
            <xm:f>'3 - Aff Gap'!F33</xm:f>
          </x14:formula1>
          <xm:sqref>E6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B2CD3-04C1-4FB8-9001-E6CE287B731A}">
  <sheetPr>
    <tabColor theme="8" tint="0.39997558519241921"/>
    <pageSetUpPr fitToPage="1"/>
  </sheetPr>
  <dimension ref="A1:M65"/>
  <sheetViews>
    <sheetView showGridLines="0" zoomScaleNormal="100" workbookViewId="0">
      <selection activeCell="B7" sqref="B7:G7"/>
    </sheetView>
  </sheetViews>
  <sheetFormatPr defaultColWidth="9.140625" defaultRowHeight="14.25" x14ac:dyDescent="0.2"/>
  <cols>
    <col min="1" max="1" width="1.5703125" style="2" customWidth="1"/>
    <col min="2" max="2" width="4.5703125" style="2" customWidth="1"/>
    <col min="3" max="3" width="25.28515625" style="2" customWidth="1"/>
    <col min="4" max="4" width="13.85546875" style="2" customWidth="1"/>
    <col min="5" max="5" width="17.5703125" style="2" customWidth="1"/>
    <col min="6" max="6" width="30.42578125" style="2" customWidth="1"/>
    <col min="7" max="7" width="24.140625" style="2" customWidth="1"/>
    <col min="8" max="8" width="59.28515625" style="2" customWidth="1"/>
    <col min="9" max="9" width="13.42578125" style="2" customWidth="1"/>
    <col min="10" max="12" width="9.140625" style="2" customWidth="1"/>
    <col min="13" max="16384" width="9.140625" style="2"/>
  </cols>
  <sheetData>
    <row r="1" spans="1:13" ht="27" customHeight="1" x14ac:dyDescent="0.3">
      <c r="A1" s="449" t="s">
        <v>63</v>
      </c>
      <c r="B1" s="450"/>
      <c r="C1" s="450"/>
      <c r="D1" s="450"/>
      <c r="E1" s="450"/>
      <c r="F1" s="450"/>
      <c r="G1" s="451"/>
      <c r="H1" s="7"/>
      <c r="I1" s="7"/>
    </row>
    <row r="2" spans="1:13" ht="19.899999999999999" customHeight="1" thickBot="1" x14ac:dyDescent="0.25">
      <c r="A2" s="452" t="s">
        <v>6</v>
      </c>
      <c r="B2" s="453"/>
      <c r="C2" s="453"/>
      <c r="D2" s="453"/>
      <c r="E2" s="453"/>
      <c r="F2" s="453"/>
      <c r="G2" s="454"/>
    </row>
    <row r="3" spans="1:13" ht="4.1500000000000004" customHeight="1" x14ac:dyDescent="0.2">
      <c r="A3" s="461" t="s">
        <v>183</v>
      </c>
      <c r="B3" s="462"/>
      <c r="C3" s="462"/>
      <c r="D3" s="462"/>
      <c r="E3" s="462"/>
      <c r="F3" s="462"/>
      <c r="G3" s="463"/>
    </row>
    <row r="4" spans="1:13" ht="0.75" customHeight="1" x14ac:dyDescent="0.2">
      <c r="A4" s="464"/>
      <c r="B4" s="465"/>
      <c r="C4" s="465"/>
      <c r="D4" s="465"/>
      <c r="E4" s="465"/>
      <c r="F4" s="465"/>
      <c r="G4" s="466"/>
    </row>
    <row r="5" spans="1:13" ht="78.75" customHeight="1" thickBot="1" x14ac:dyDescent="0.25">
      <c r="A5" s="467"/>
      <c r="B5" s="468"/>
      <c r="C5" s="468"/>
      <c r="D5" s="468"/>
      <c r="E5" s="468"/>
      <c r="F5" s="468"/>
      <c r="G5" s="469"/>
    </row>
    <row r="6" spans="1:13" ht="18.75" customHeight="1" thickBot="1" x14ac:dyDescent="0.3">
      <c r="A6" s="8"/>
      <c r="B6" s="455" t="s">
        <v>182</v>
      </c>
      <c r="C6" s="456"/>
      <c r="D6" s="456"/>
      <c r="E6" s="456"/>
      <c r="F6" s="456"/>
      <c r="G6" s="457"/>
      <c r="H6" s="258"/>
    </row>
    <row r="7" spans="1:13" ht="16.899999999999999" customHeight="1" thickBot="1" x14ac:dyDescent="0.25">
      <c r="A7" s="8"/>
      <c r="B7" s="458"/>
      <c r="C7" s="459"/>
      <c r="D7" s="459"/>
      <c r="E7" s="459"/>
      <c r="F7" s="459"/>
      <c r="G7" s="460"/>
      <c r="H7" s="277" t="s">
        <v>208</v>
      </c>
    </row>
    <row r="8" spans="1:13" ht="15.75" customHeight="1" thickBot="1" x14ac:dyDescent="0.25">
      <c r="A8" s="71" t="s">
        <v>171</v>
      </c>
      <c r="B8" s="46"/>
      <c r="C8" s="5"/>
      <c r="D8" s="9"/>
      <c r="E8" s="9"/>
      <c r="F8" s="9"/>
      <c r="G8" s="10"/>
    </row>
    <row r="9" spans="1:13" ht="15.75" customHeight="1" thickBot="1" x14ac:dyDescent="0.25">
      <c r="A9" s="8"/>
      <c r="B9" s="44" t="s">
        <v>29</v>
      </c>
      <c r="C9" s="9"/>
      <c r="D9" s="9"/>
      <c r="E9" s="9"/>
      <c r="F9" s="79" t="s">
        <v>14</v>
      </c>
      <c r="G9" s="10"/>
    </row>
    <row r="10" spans="1:13" ht="15.75" customHeight="1" thickBot="1" x14ac:dyDescent="0.25">
      <c r="A10" s="8"/>
      <c r="B10" s="44" t="s">
        <v>129</v>
      </c>
      <c r="C10" s="9"/>
      <c r="D10" s="9"/>
      <c r="E10" s="9"/>
      <c r="F10" s="79" t="s">
        <v>14</v>
      </c>
      <c r="G10" s="10"/>
    </row>
    <row r="11" spans="1:13" ht="15.75" customHeight="1" thickBot="1" x14ac:dyDescent="0.25">
      <c r="A11" s="8"/>
      <c r="B11" s="9" t="s">
        <v>30</v>
      </c>
      <c r="C11" s="9"/>
      <c r="D11" s="9"/>
      <c r="E11" s="9"/>
      <c r="F11" s="79"/>
      <c r="G11" s="10"/>
    </row>
    <row r="12" spans="1:13" ht="15" customHeight="1" thickBot="1" x14ac:dyDescent="0.25">
      <c r="A12" s="8"/>
      <c r="B12" s="9" t="s">
        <v>31</v>
      </c>
      <c r="C12" s="9"/>
      <c r="D12" s="9"/>
      <c r="E12" s="9"/>
      <c r="F12" s="79"/>
      <c r="G12" s="10"/>
    </row>
    <row r="13" spans="1:13" ht="15.75" thickBot="1" x14ac:dyDescent="0.25">
      <c r="A13" s="8"/>
      <c r="B13" s="9" t="s">
        <v>32</v>
      </c>
      <c r="C13" s="9"/>
      <c r="D13" s="9"/>
      <c r="E13" s="9"/>
      <c r="F13" s="79"/>
      <c r="G13" s="10"/>
      <c r="M13" s="5"/>
    </row>
    <row r="14" spans="1:13" ht="15.75" thickBot="1" x14ac:dyDescent="0.25">
      <c r="A14" s="8"/>
      <c r="B14" s="9" t="s">
        <v>57</v>
      </c>
      <c r="C14" s="9"/>
      <c r="D14" s="9"/>
      <c r="E14" s="9"/>
      <c r="F14" s="79"/>
      <c r="G14" s="10"/>
      <c r="M14" s="5"/>
    </row>
    <row r="15" spans="1:13" ht="15.75" customHeight="1" thickBot="1" x14ac:dyDescent="0.3">
      <c r="A15" s="8"/>
      <c r="B15" s="12" t="s">
        <v>33</v>
      </c>
      <c r="C15" s="9"/>
      <c r="D15" s="80" t="s">
        <v>14</v>
      </c>
      <c r="E15" s="18" t="s">
        <v>53</v>
      </c>
      <c r="F15" s="79"/>
      <c r="G15" s="16"/>
    </row>
    <row r="16" spans="1:13" ht="15.75" customHeight="1" thickBot="1" x14ac:dyDescent="0.3">
      <c r="A16" s="8"/>
      <c r="B16" s="12" t="s">
        <v>37</v>
      </c>
      <c r="C16" s="9"/>
      <c r="D16" s="53"/>
      <c r="E16" s="52"/>
      <c r="F16" s="79" t="s">
        <v>14</v>
      </c>
      <c r="G16" s="16"/>
    </row>
    <row r="17" spans="1:8" ht="15.75" customHeight="1" thickBot="1" x14ac:dyDescent="0.25">
      <c r="A17" s="8"/>
      <c r="B17" s="9" t="s">
        <v>2</v>
      </c>
      <c r="C17" s="9"/>
      <c r="D17" s="5"/>
      <c r="E17" s="5"/>
      <c r="F17" s="79" t="s">
        <v>14</v>
      </c>
      <c r="G17" s="16"/>
    </row>
    <row r="18" spans="1:8" ht="15" x14ac:dyDescent="0.2">
      <c r="A18" s="8"/>
      <c r="B18" s="9"/>
      <c r="C18" s="9"/>
      <c r="D18" s="9"/>
      <c r="E18" s="9"/>
      <c r="F18" s="9"/>
      <c r="G18" s="10"/>
    </row>
    <row r="19" spans="1:8" ht="15.75" customHeight="1" thickBot="1" x14ac:dyDescent="0.25">
      <c r="A19" s="59" t="s">
        <v>7</v>
      </c>
      <c r="B19" s="12"/>
      <c r="C19" s="9"/>
      <c r="D19" s="19"/>
      <c r="E19" s="19"/>
      <c r="F19" s="15"/>
      <c r="G19" s="16"/>
    </row>
    <row r="20" spans="1:8" ht="15.75" customHeight="1" thickBot="1" x14ac:dyDescent="0.25">
      <c r="A20" s="8"/>
      <c r="B20" s="12" t="s">
        <v>34</v>
      </c>
      <c r="C20" s="9"/>
      <c r="D20" s="19"/>
      <c r="E20" s="19"/>
      <c r="F20" s="79"/>
      <c r="G20" s="16"/>
    </row>
    <row r="21" spans="1:8" ht="15.75" customHeight="1" thickBot="1" x14ac:dyDescent="0.25">
      <c r="A21" s="8"/>
      <c r="B21" s="12" t="s">
        <v>35</v>
      </c>
      <c r="C21" s="9"/>
      <c r="D21" s="19"/>
      <c r="E21" s="19"/>
      <c r="F21" s="79"/>
      <c r="G21" s="16"/>
    </row>
    <row r="22" spans="1:8" ht="15.75" customHeight="1" thickBot="1" x14ac:dyDescent="0.25">
      <c r="A22" s="8"/>
      <c r="B22" s="12" t="s">
        <v>36</v>
      </c>
      <c r="C22" s="9"/>
      <c r="D22" s="19"/>
      <c r="E22" s="19"/>
      <c r="F22" s="21">
        <f>SUM(F20*F21)</f>
        <v>0</v>
      </c>
      <c r="G22" s="16"/>
    </row>
    <row r="23" spans="1:8" ht="15.75" customHeight="1" thickBot="1" x14ac:dyDescent="0.25">
      <c r="A23" s="8"/>
      <c r="B23" s="12" t="s">
        <v>51</v>
      </c>
      <c r="C23" s="9"/>
      <c r="D23" s="19"/>
      <c r="E23" s="19"/>
      <c r="F23" s="57">
        <f>F22/43560</f>
        <v>0</v>
      </c>
      <c r="G23" s="16"/>
    </row>
    <row r="24" spans="1:8" ht="15" x14ac:dyDescent="0.2">
      <c r="A24" s="8"/>
      <c r="B24" s="9"/>
      <c r="C24" s="9"/>
      <c r="D24" s="9"/>
      <c r="E24" s="9"/>
      <c r="F24" s="9"/>
      <c r="G24" s="10"/>
    </row>
    <row r="25" spans="1:8" s="179" customFormat="1" ht="15.75" thickBot="1" x14ac:dyDescent="0.25">
      <c r="A25" s="182" t="s">
        <v>112</v>
      </c>
      <c r="B25" s="183"/>
      <c r="C25" s="183"/>
      <c r="D25" s="178"/>
      <c r="E25" s="178"/>
      <c r="F25" s="178"/>
      <c r="G25" s="285"/>
    </row>
    <row r="26" spans="1:8" s="179" customFormat="1" ht="15.75" customHeight="1" thickBot="1" x14ac:dyDescent="0.25">
      <c r="A26" s="184"/>
      <c r="B26" s="183" t="s">
        <v>130</v>
      </c>
      <c r="C26" s="185"/>
      <c r="F26" s="177" t="s">
        <v>14</v>
      </c>
      <c r="G26" s="16"/>
      <c r="H26" s="286"/>
    </row>
    <row r="27" spans="1:8" ht="15.75" customHeight="1" x14ac:dyDescent="0.2">
      <c r="A27" s="180"/>
      <c r="B27" s="181"/>
      <c r="F27" s="19"/>
      <c r="G27" s="16"/>
      <c r="H27" s="287"/>
    </row>
    <row r="28" spans="1:8" ht="15.75" customHeight="1" thickBot="1" x14ac:dyDescent="0.25">
      <c r="A28" s="59" t="s">
        <v>28</v>
      </c>
      <c r="B28" s="20"/>
      <c r="C28" s="22"/>
      <c r="D28" s="22"/>
      <c r="E28" s="22"/>
      <c r="F28" s="22"/>
      <c r="G28" s="23"/>
    </row>
    <row r="29" spans="1:8" ht="21.75" customHeight="1" thickBot="1" x14ac:dyDescent="0.3">
      <c r="A29" s="8"/>
      <c r="B29" s="76" t="s">
        <v>165</v>
      </c>
      <c r="C29" s="78"/>
      <c r="D29" s="9"/>
      <c r="E29" s="9"/>
      <c r="F29" s="9"/>
      <c r="G29" s="77" t="s">
        <v>87</v>
      </c>
      <c r="H29" s="277" t="s">
        <v>184</v>
      </c>
    </row>
    <row r="30" spans="1:8" ht="15.75" customHeight="1" x14ac:dyDescent="0.2">
      <c r="A30" s="8"/>
      <c r="B30" s="15"/>
      <c r="C30" s="288" t="s">
        <v>131</v>
      </c>
      <c r="D30" s="54"/>
      <c r="E30" s="54"/>
      <c r="F30" s="54"/>
      <c r="G30" s="132">
        <v>0</v>
      </c>
    </row>
    <row r="31" spans="1:8" ht="15.75" customHeight="1" x14ac:dyDescent="0.2">
      <c r="A31" s="8"/>
      <c r="B31" s="15"/>
      <c r="C31" s="50" t="s">
        <v>86</v>
      </c>
      <c r="D31" s="49"/>
      <c r="E31" s="49"/>
      <c r="F31" s="49"/>
      <c r="G31" s="133">
        <v>0</v>
      </c>
    </row>
    <row r="32" spans="1:8" ht="15.75" customHeight="1" thickBot="1" x14ac:dyDescent="0.25">
      <c r="A32" s="8"/>
      <c r="B32" s="15"/>
      <c r="C32" s="259" t="s">
        <v>167</v>
      </c>
      <c r="D32" s="55"/>
      <c r="E32" s="101"/>
      <c r="F32" s="102"/>
      <c r="G32" s="134">
        <v>0</v>
      </c>
    </row>
    <row r="33" spans="1:11" ht="25.15" customHeight="1" thickBot="1" x14ac:dyDescent="0.25">
      <c r="A33" s="8"/>
      <c r="B33" s="15"/>
      <c r="C33" s="74" t="s">
        <v>56</v>
      </c>
      <c r="D33" s="51"/>
      <c r="E33" s="51"/>
      <c r="F33" s="51"/>
      <c r="G33" s="47">
        <f>SUM(G30:G32)</f>
        <v>0</v>
      </c>
      <c r="H33" s="14"/>
      <c r="I33" s="14"/>
      <c r="J33" s="14"/>
      <c r="K33" s="14"/>
    </row>
    <row r="34" spans="1:11" ht="15.75" customHeight="1" x14ac:dyDescent="0.2">
      <c r="A34" s="8"/>
      <c r="B34" s="15"/>
      <c r="C34" s="28"/>
      <c r="D34" s="28"/>
      <c r="E34" s="28"/>
      <c r="F34" s="28"/>
      <c r="G34" s="115"/>
      <c r="H34" s="25"/>
      <c r="I34" s="14"/>
      <c r="J34" s="14"/>
      <c r="K34" s="14"/>
    </row>
    <row r="35" spans="1:11" ht="15.75" thickBot="1" x14ac:dyDescent="0.25">
      <c r="A35" s="8"/>
      <c r="B35" s="24" t="s">
        <v>166</v>
      </c>
      <c r="C35" s="9"/>
      <c r="D35" s="9"/>
      <c r="E35" s="9"/>
      <c r="F35" s="9"/>
      <c r="G35" s="116"/>
      <c r="H35" s="25"/>
      <c r="I35" s="14"/>
      <c r="J35" s="14"/>
      <c r="K35" s="9"/>
    </row>
    <row r="36" spans="1:11" ht="32.450000000000003" customHeight="1" thickBot="1" x14ac:dyDescent="0.25">
      <c r="A36" s="8"/>
      <c r="B36" s="15"/>
      <c r="C36" s="440" t="s">
        <v>159</v>
      </c>
      <c r="D36" s="441"/>
      <c r="E36" s="441"/>
      <c r="F36" s="442"/>
      <c r="G36" s="136">
        <v>0</v>
      </c>
      <c r="H36" s="261"/>
      <c r="I36" s="14"/>
      <c r="J36" s="14"/>
      <c r="K36" s="14"/>
    </row>
    <row r="37" spans="1:11" ht="25.5" customHeight="1" thickBot="1" x14ac:dyDescent="0.25">
      <c r="A37" s="8"/>
      <c r="B37" s="15"/>
      <c r="C37" s="438" t="s">
        <v>55</v>
      </c>
      <c r="D37" s="439"/>
      <c r="E37" s="439"/>
      <c r="F37" s="439"/>
      <c r="G37" s="75">
        <f>SUM(G36:G36)</f>
        <v>0</v>
      </c>
    </row>
    <row r="38" spans="1:11" ht="24.75" customHeight="1" thickTop="1" thickBot="1" x14ac:dyDescent="0.25">
      <c r="A38" s="8"/>
      <c r="B38" s="15"/>
      <c r="C38" s="68" t="s">
        <v>5</v>
      </c>
      <c r="D38" s="69"/>
      <c r="E38" s="69"/>
      <c r="F38" s="69"/>
      <c r="G38" s="117">
        <f>G33+G37</f>
        <v>0</v>
      </c>
    </row>
    <row r="39" spans="1:11" ht="15.75" customHeight="1" thickTop="1" x14ac:dyDescent="0.2">
      <c r="A39" s="8"/>
      <c r="B39" s="9"/>
      <c r="C39" s="9"/>
      <c r="D39" s="9"/>
      <c r="E39" s="9"/>
      <c r="F39" s="9"/>
      <c r="G39" s="118"/>
    </row>
    <row r="40" spans="1:11" ht="15.75" thickBot="1" x14ac:dyDescent="0.25">
      <c r="A40" s="8"/>
      <c r="B40" s="24" t="s">
        <v>3</v>
      </c>
      <c r="C40" s="27"/>
      <c r="D40" s="9"/>
      <c r="E40" s="9"/>
      <c r="F40" s="9"/>
      <c r="G40" s="116"/>
      <c r="H40" s="25"/>
      <c r="I40" s="14"/>
      <c r="J40" s="14"/>
      <c r="K40" s="14"/>
    </row>
    <row r="41" spans="1:11" ht="15.75" customHeight="1" x14ac:dyDescent="0.2">
      <c r="A41" s="8"/>
      <c r="B41" s="15"/>
      <c r="C41" s="260" t="s">
        <v>168</v>
      </c>
      <c r="D41" s="49"/>
      <c r="E41" s="49"/>
      <c r="F41" s="49"/>
      <c r="G41" s="130">
        <v>0</v>
      </c>
    </row>
    <row r="42" spans="1:11" ht="15.75" customHeight="1" thickBot="1" x14ac:dyDescent="0.25">
      <c r="A42" s="8"/>
      <c r="B42" s="15"/>
      <c r="C42" s="50" t="s">
        <v>96</v>
      </c>
      <c r="D42" s="49"/>
      <c r="E42" s="49"/>
      <c r="F42" s="49"/>
      <c r="G42" s="129">
        <v>0</v>
      </c>
    </row>
    <row r="43" spans="1:11" ht="25.15" customHeight="1" thickTop="1" thickBot="1" x14ac:dyDescent="0.25">
      <c r="A43" s="8"/>
      <c r="B43" s="15"/>
      <c r="C43" s="68" t="s">
        <v>8</v>
      </c>
      <c r="D43" s="69"/>
      <c r="E43" s="69"/>
      <c r="F43" s="69"/>
      <c r="G43" s="119">
        <f>SUM(G41:G42)</f>
        <v>0</v>
      </c>
    </row>
    <row r="44" spans="1:11" ht="25.15" customHeight="1" thickTop="1" thickBot="1" x14ac:dyDescent="0.25">
      <c r="A44" s="8"/>
      <c r="B44" s="15"/>
      <c r="C44" s="68" t="s">
        <v>52</v>
      </c>
      <c r="D44" s="69"/>
      <c r="E44" s="69"/>
      <c r="F44" s="69"/>
      <c r="G44" s="119">
        <f>G38+G43</f>
        <v>0</v>
      </c>
    </row>
    <row r="45" spans="1:11" ht="15.75" customHeight="1" thickTop="1" x14ac:dyDescent="0.2">
      <c r="A45" s="8"/>
      <c r="B45" s="15"/>
      <c r="C45" s="28"/>
      <c r="D45" s="28"/>
      <c r="E45" s="28"/>
      <c r="F45" s="28"/>
      <c r="G45" s="120"/>
    </row>
    <row r="46" spans="1:11" ht="15.75" customHeight="1" thickBot="1" x14ac:dyDescent="0.3">
      <c r="A46" s="59" t="s">
        <v>27</v>
      </c>
      <c r="B46" s="29"/>
      <c r="C46" s="30"/>
      <c r="D46" s="30"/>
      <c r="E46" s="30"/>
      <c r="F46" s="30"/>
      <c r="G46" s="121"/>
    </row>
    <row r="47" spans="1:11" ht="20.25" customHeight="1" thickTop="1" thickBot="1" x14ac:dyDescent="0.25">
      <c r="A47" s="31"/>
      <c r="B47" s="125"/>
      <c r="C47" s="443" t="s">
        <v>119</v>
      </c>
      <c r="D47" s="444"/>
      <c r="E47" s="444"/>
      <c r="F47" s="445"/>
      <c r="G47" s="81">
        <v>0</v>
      </c>
    </row>
    <row r="48" spans="1:11" ht="15.75" customHeight="1" thickTop="1" x14ac:dyDescent="0.2">
      <c r="A48" s="8"/>
      <c r="B48" s="15"/>
      <c r="C48" s="28"/>
      <c r="D48" s="28"/>
      <c r="E48" s="28"/>
      <c r="F48" s="28"/>
      <c r="G48" s="26"/>
    </row>
    <row r="49" spans="1:7" ht="15.75" customHeight="1" thickBot="1" x14ac:dyDescent="0.25">
      <c r="A49" s="446" t="s">
        <v>21</v>
      </c>
      <c r="B49" s="447"/>
      <c r="C49" s="447"/>
      <c r="D49" s="447"/>
      <c r="E49" s="447"/>
      <c r="F49" s="447"/>
      <c r="G49" s="448"/>
    </row>
    <row r="50" spans="1:7" ht="100.5" customHeight="1" thickBot="1" x14ac:dyDescent="0.25">
      <c r="A50" s="435" t="s">
        <v>120</v>
      </c>
      <c r="B50" s="436"/>
      <c r="C50" s="436"/>
      <c r="D50" s="436"/>
      <c r="E50" s="436"/>
      <c r="F50" s="436"/>
      <c r="G50" s="437"/>
    </row>
    <row r="52" spans="1:7" ht="20.25" customHeight="1" x14ac:dyDescent="0.2"/>
    <row r="53" spans="1:7" x14ac:dyDescent="0.2">
      <c r="E53" s="14"/>
      <c r="F53" s="14"/>
    </row>
    <row r="54" spans="1:7" ht="15" hidden="1" x14ac:dyDescent="0.25">
      <c r="E54" s="11" t="s">
        <v>14</v>
      </c>
      <c r="F54" s="43" t="s">
        <v>14</v>
      </c>
    </row>
    <row r="55" spans="1:7" ht="15" hidden="1" x14ac:dyDescent="0.25">
      <c r="C55" s="11" t="s">
        <v>14</v>
      </c>
      <c r="E55" s="13" t="s">
        <v>42</v>
      </c>
      <c r="F55" s="43" t="s">
        <v>23</v>
      </c>
      <c r="G55" s="11" t="s">
        <v>14</v>
      </c>
    </row>
    <row r="56" spans="1:7" ht="15" hidden="1" x14ac:dyDescent="0.25">
      <c r="C56" s="11" t="s">
        <v>22</v>
      </c>
      <c r="E56" s="13" t="s">
        <v>43</v>
      </c>
      <c r="F56" s="43" t="s">
        <v>133</v>
      </c>
      <c r="G56" s="13" t="s">
        <v>16</v>
      </c>
    </row>
    <row r="57" spans="1:7" ht="15" hidden="1" x14ac:dyDescent="0.25">
      <c r="C57" s="11" t="s">
        <v>23</v>
      </c>
      <c r="E57" s="13" t="s">
        <v>45</v>
      </c>
      <c r="F57" s="43" t="s">
        <v>134</v>
      </c>
      <c r="G57" s="13" t="s">
        <v>17</v>
      </c>
    </row>
    <row r="58" spans="1:7" ht="15" hidden="1" x14ac:dyDescent="0.25">
      <c r="C58" s="11"/>
      <c r="E58" s="11" t="s">
        <v>126</v>
      </c>
      <c r="F58" s="43"/>
      <c r="G58" s="13" t="s">
        <v>18</v>
      </c>
    </row>
    <row r="59" spans="1:7" ht="15" hidden="1" x14ac:dyDescent="0.25">
      <c r="E59" s="11" t="s">
        <v>125</v>
      </c>
      <c r="F59" s="14"/>
      <c r="G59" s="13" t="s">
        <v>19</v>
      </c>
    </row>
    <row r="60" spans="1:7" ht="15" hidden="1" x14ac:dyDescent="0.25">
      <c r="C60" s="11" t="s">
        <v>14</v>
      </c>
      <c r="E60" s="13" t="s">
        <v>15</v>
      </c>
      <c r="F60" s="43" t="s">
        <v>14</v>
      </c>
      <c r="G60" s="17" t="s">
        <v>47</v>
      </c>
    </row>
    <row r="61" spans="1:7" ht="15" hidden="1" x14ac:dyDescent="0.25">
      <c r="C61" s="11" t="s">
        <v>44</v>
      </c>
      <c r="E61" s="11" t="s">
        <v>132</v>
      </c>
      <c r="F61" s="43" t="s">
        <v>38</v>
      </c>
    </row>
    <row r="62" spans="1:7" ht="15" hidden="1" x14ac:dyDescent="0.25">
      <c r="C62" s="11" t="s">
        <v>59</v>
      </c>
      <c r="E62" s="14"/>
      <c r="F62" s="43" t="s">
        <v>39</v>
      </c>
    </row>
    <row r="63" spans="1:7" ht="15" hidden="1" x14ac:dyDescent="0.25">
      <c r="C63" s="11" t="s">
        <v>46</v>
      </c>
      <c r="E63" s="14"/>
      <c r="F63" s="43" t="s">
        <v>40</v>
      </c>
    </row>
    <row r="64" spans="1:7" hidden="1" x14ac:dyDescent="0.2">
      <c r="E64" s="14"/>
      <c r="F64" s="43" t="s">
        <v>41</v>
      </c>
    </row>
    <row r="65" spans="5:6" x14ac:dyDescent="0.2">
      <c r="E65" s="14"/>
      <c r="F65" s="14"/>
    </row>
  </sheetData>
  <sheetProtection algorithmName="SHA-512" hashValue="N56UrNPHYNtuE8Fsn0ouMAoBAQWGNiv7x3h64ijdT+f/QxlB6uB7k8R3sAsjvzADO3hEfFpEsikqaGpn/h3U1Q==" saltValue="R4zLjF/w5+U91XKi1a3I9Q==" spinCount="100000" sheet="1" objects="1" scenarios="1" selectLockedCells="1"/>
  <mergeCells count="10">
    <mergeCell ref="A1:G1"/>
    <mergeCell ref="A2:G2"/>
    <mergeCell ref="A3:G5"/>
    <mergeCell ref="B6:G6"/>
    <mergeCell ref="B7:G7"/>
    <mergeCell ref="C37:F37"/>
    <mergeCell ref="C47:F47"/>
    <mergeCell ref="A49:G49"/>
    <mergeCell ref="A50:G50"/>
    <mergeCell ref="C36:F36"/>
  </mergeCells>
  <conditionalFormatting sqref="G47">
    <cfRule type="cellIs" dxfId="2" priority="1" stopIfTrue="1" operator="greaterThan">
      <formula>$G$44</formula>
    </cfRule>
  </conditionalFormatting>
  <dataValidations count="14">
    <dataValidation allowBlank="1" showErrorMessage="1" sqref="D16" xr:uid="{3C8EC87B-1CF2-494E-BA0F-F61C77D041EA}"/>
    <dataValidation type="whole" errorStyle="warning" operator="lessThan" allowBlank="1" showInputMessage="1" showErrorMessage="1" errorTitle="No Value Gap" error="Value Gap is the gap between TDC and FMV. If you do not project a Value Gap, funds may not be awarded for Value Gap." sqref="G47" xr:uid="{1CE20A28-A7AC-4937-BCD7-FA9EC8FA121E}">
      <formula1>G44</formula1>
    </dataValidation>
    <dataValidation allowBlank="1" sqref="F27" xr:uid="{2C05F0A0-BB98-4546-999D-121A0CB84E18}"/>
    <dataValidation type="list" allowBlank="1" showInputMessage="1" showErrorMessage="1" sqref="F9" xr:uid="{620861C7-1C48-4A18-BB38-86E9A4103FD0}">
      <formula1>$E$54:$E$61</formula1>
    </dataValidation>
    <dataValidation type="list" allowBlank="1" showInputMessage="1" showErrorMessage="1" promptTitle="Choose One" sqref="D9:E10" xr:uid="{674951BD-2625-4BA4-BBB7-7D9716CB2AF9}">
      <formula1>$E$57:$E$57</formula1>
    </dataValidation>
    <dataValidation type="list" allowBlank="1" showInputMessage="1" showErrorMessage="1" sqref="F17" xr:uid="{0BD6284C-B511-4145-AF63-57B003966225}">
      <formula1>$G$55:$G$60</formula1>
    </dataValidation>
    <dataValidation type="list" allowBlank="1" showInputMessage="1" showErrorMessage="1" sqref="F26" xr:uid="{E157FC5A-0602-47AB-855F-6B9E315F08CB}">
      <formula1>$C$55:$C$57</formula1>
    </dataValidation>
    <dataValidation type="whole" operator="lessThan" allowBlank="1" showInputMessage="1" showErrorMessage="1" errorTitle="Excessive Developer Fee" error="Cannot exceed 10 percent of TDC" sqref="G42" xr:uid="{5825A847-35B5-44AF-BAD7-2AB5AD0DA8CE}">
      <formula1>0.1*G44</formula1>
    </dataValidation>
    <dataValidation type="list" allowBlank="1" showInputMessage="1" showErrorMessage="1" sqref="D15" xr:uid="{7307F474-1C71-4770-94E2-92263079C10E}">
      <formula1>$F$54:$F$57</formula1>
    </dataValidation>
    <dataValidation type="list" allowBlank="1" showInputMessage="1" showErrorMessage="1" sqref="F16" xr:uid="{A88EA0FF-3665-4F90-8934-BB5A9F209F0A}">
      <formula1>$F$60:$F$64</formula1>
    </dataValidation>
    <dataValidation type="list" allowBlank="1" showInputMessage="1" showErrorMessage="1" sqref="F10" xr:uid="{48DD2C5A-D291-44AB-BF3A-26D0F3ADEA82}">
      <formula1>$C$60:$C$63</formula1>
    </dataValidation>
    <dataValidation type="whole" operator="greaterThanOrEqual" allowBlank="1" showInputMessage="1" showErrorMessage="1" sqref="F12 G36 G41 G30:G32" xr:uid="{41D45216-C7E9-4B36-9917-34DBF7D75D2A}">
      <formula1>0</formula1>
    </dataValidation>
    <dataValidation type="whole" operator="greaterThanOrEqual" allowBlank="1" showInputMessage="1" showErrorMessage="1" prompt="Include finished, above-ground square feet." sqref="F11" xr:uid="{1D4F7761-6441-4CF8-8C82-C48AF24A5F0C}">
      <formula1>1</formula1>
    </dataValidation>
    <dataValidation type="textLength" operator="lessThanOrEqual" allowBlank="1" showInputMessage="1" showErrorMessage="1" sqref="B7:G7" xr:uid="{97652E0F-98D4-4BBE-9350-BF1D9E5806C2}">
      <formula1>70</formula1>
    </dataValidation>
  </dataValidations>
  <printOptions horizontalCentered="1" verticalCentered="1"/>
  <pageMargins left="0.5" right="0.5" top="0.25" bottom="0.25" header="0.25" footer="0.25"/>
  <pageSetup scale="5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5CA58-DFAF-49D9-9900-D08B47334088}">
  <sheetPr>
    <tabColor theme="8" tint="0.39997558519241921"/>
    <pageSetUpPr fitToPage="1"/>
  </sheetPr>
  <dimension ref="A1:H36"/>
  <sheetViews>
    <sheetView showGridLines="0" zoomScaleNormal="100" zoomScaleSheetLayoutView="80" workbookViewId="0">
      <selection activeCell="A7" sqref="A7"/>
    </sheetView>
  </sheetViews>
  <sheetFormatPr defaultColWidth="9.140625" defaultRowHeight="14.25" x14ac:dyDescent="0.2"/>
  <cols>
    <col min="1" max="1" width="28.7109375" style="2" customWidth="1"/>
    <col min="2" max="2" width="33.7109375" style="2" customWidth="1"/>
    <col min="3" max="3" width="37" style="2" customWidth="1"/>
    <col min="4" max="4" width="22.42578125" style="2" customWidth="1"/>
    <col min="5" max="5" width="18.7109375" style="2" customWidth="1"/>
    <col min="6" max="6" width="46" style="2" customWidth="1"/>
    <col min="7" max="7" width="39.85546875" style="139" bestFit="1" customWidth="1"/>
    <col min="8" max="8" width="28.7109375" style="2" bestFit="1" customWidth="1"/>
    <col min="9" max="9" width="28.85546875" style="2" customWidth="1"/>
    <col min="10" max="14" width="9.140625" style="2" customWidth="1"/>
    <col min="15" max="16384" width="9.140625" style="2"/>
  </cols>
  <sheetData>
    <row r="1" spans="1:8" ht="18.75" x14ac:dyDescent="0.2">
      <c r="A1" s="473" t="s">
        <v>63</v>
      </c>
      <c r="B1" s="474"/>
      <c r="C1" s="474"/>
      <c r="D1" s="474"/>
      <c r="E1" s="474"/>
      <c r="F1" s="475"/>
    </row>
    <row r="2" spans="1:8" ht="22.5" customHeight="1" thickBot="1" x14ac:dyDescent="0.25">
      <c r="A2" s="476" t="s">
        <v>94</v>
      </c>
      <c r="B2" s="477"/>
      <c r="C2" s="477"/>
      <c r="D2" s="477"/>
      <c r="E2" s="477"/>
      <c r="F2" s="478"/>
    </row>
    <row r="3" spans="1:8" ht="125.25" customHeight="1" x14ac:dyDescent="0.2">
      <c r="A3" s="479" t="s">
        <v>213</v>
      </c>
      <c r="B3" s="480"/>
      <c r="C3" s="480"/>
      <c r="D3" s="480"/>
      <c r="E3" s="480"/>
      <c r="F3" s="481"/>
      <c r="G3" s="140"/>
    </row>
    <row r="4" spans="1:8" ht="22.15" customHeight="1" thickBot="1" x14ac:dyDescent="0.25">
      <c r="A4" s="482" t="s">
        <v>206</v>
      </c>
      <c r="B4" s="483"/>
      <c r="C4" s="483"/>
      <c r="D4" s="483"/>
      <c r="E4" s="483"/>
      <c r="F4" s="484"/>
      <c r="H4" s="83"/>
    </row>
    <row r="5" spans="1:8" ht="15.75" thickBot="1" x14ac:dyDescent="0.25">
      <c r="A5" s="91"/>
      <c r="B5" s="99"/>
      <c r="C5" s="99"/>
      <c r="D5" s="99"/>
      <c r="E5" s="99"/>
      <c r="F5" s="99"/>
    </row>
    <row r="6" spans="1:8" ht="61.9" customHeight="1" thickBot="1" x14ac:dyDescent="0.25">
      <c r="A6" s="103" t="s">
        <v>0</v>
      </c>
      <c r="B6" s="103" t="s">
        <v>79</v>
      </c>
      <c r="C6" s="104" t="s">
        <v>128</v>
      </c>
      <c r="D6" s="104" t="s">
        <v>214</v>
      </c>
      <c r="E6" s="104" t="s">
        <v>95</v>
      </c>
      <c r="F6" s="104" t="s">
        <v>215</v>
      </c>
      <c r="H6" s="105"/>
    </row>
    <row r="7" spans="1:8" ht="20.100000000000001" customHeight="1" x14ac:dyDescent="0.2">
      <c r="A7" s="123" t="s">
        <v>14</v>
      </c>
      <c r="B7" s="124" t="s">
        <v>14</v>
      </c>
      <c r="C7" s="122"/>
      <c r="D7" s="95">
        <v>0</v>
      </c>
      <c r="E7" s="94" t="s">
        <v>14</v>
      </c>
      <c r="F7" s="100"/>
    </row>
    <row r="8" spans="1:8" ht="20.100000000000001" customHeight="1" x14ac:dyDescent="0.2">
      <c r="A8" s="123" t="s">
        <v>14</v>
      </c>
      <c r="B8" s="124" t="s">
        <v>14</v>
      </c>
      <c r="C8" s="122"/>
      <c r="D8" s="95">
        <v>0</v>
      </c>
      <c r="E8" s="94" t="s">
        <v>14</v>
      </c>
      <c r="F8" s="100"/>
    </row>
    <row r="9" spans="1:8" ht="20.100000000000001" customHeight="1" x14ac:dyDescent="0.2">
      <c r="A9" s="123" t="s">
        <v>14</v>
      </c>
      <c r="B9" s="124" t="s">
        <v>14</v>
      </c>
      <c r="C9" s="122"/>
      <c r="D9" s="95">
        <v>0</v>
      </c>
      <c r="E9" s="94" t="s">
        <v>14</v>
      </c>
      <c r="F9" s="100"/>
    </row>
    <row r="10" spans="1:8" ht="20.100000000000001" customHeight="1" x14ac:dyDescent="0.2">
      <c r="A10" s="123" t="s">
        <v>14</v>
      </c>
      <c r="B10" s="124" t="s">
        <v>14</v>
      </c>
      <c r="C10" s="122"/>
      <c r="D10" s="95">
        <v>0</v>
      </c>
      <c r="E10" s="94" t="s">
        <v>14</v>
      </c>
      <c r="F10" s="100"/>
    </row>
    <row r="11" spans="1:8" ht="20.100000000000001" customHeight="1" x14ac:dyDescent="0.2">
      <c r="A11" s="123" t="s">
        <v>14</v>
      </c>
      <c r="B11" s="124" t="s">
        <v>14</v>
      </c>
      <c r="C11" s="122"/>
      <c r="D11" s="95">
        <v>0</v>
      </c>
      <c r="E11" s="94" t="s">
        <v>14</v>
      </c>
      <c r="F11" s="100"/>
    </row>
    <row r="12" spans="1:8" ht="20.100000000000001" customHeight="1" x14ac:dyDescent="0.2">
      <c r="A12" s="123" t="s">
        <v>14</v>
      </c>
      <c r="B12" s="124" t="s">
        <v>14</v>
      </c>
      <c r="C12" s="122"/>
      <c r="D12" s="95">
        <v>0</v>
      </c>
      <c r="E12" s="94" t="s">
        <v>14</v>
      </c>
      <c r="F12" s="100"/>
      <c r="H12" s="5"/>
    </row>
    <row r="13" spans="1:8" ht="20.100000000000001" customHeight="1" x14ac:dyDescent="0.2">
      <c r="A13" s="123" t="s">
        <v>14</v>
      </c>
      <c r="B13" s="124" t="s">
        <v>14</v>
      </c>
      <c r="C13" s="122"/>
      <c r="D13" s="96">
        <v>0</v>
      </c>
      <c r="E13" s="94" t="s">
        <v>14</v>
      </c>
      <c r="F13" s="100"/>
      <c r="H13" s="5"/>
    </row>
    <row r="14" spans="1:8" ht="20.100000000000001" customHeight="1" x14ac:dyDescent="0.2">
      <c r="A14" s="123" t="s">
        <v>14</v>
      </c>
      <c r="B14" s="124" t="s">
        <v>14</v>
      </c>
      <c r="C14" s="122"/>
      <c r="D14" s="95">
        <v>0</v>
      </c>
      <c r="E14" s="94" t="s">
        <v>14</v>
      </c>
      <c r="F14" s="100"/>
      <c r="H14" s="5"/>
    </row>
    <row r="15" spans="1:8" ht="20.100000000000001" customHeight="1" x14ac:dyDescent="0.2">
      <c r="A15" s="123" t="s">
        <v>14</v>
      </c>
      <c r="B15" s="124" t="s">
        <v>14</v>
      </c>
      <c r="C15" s="122"/>
      <c r="D15" s="96">
        <v>0</v>
      </c>
      <c r="E15" s="94" t="s">
        <v>14</v>
      </c>
      <c r="F15" s="100"/>
      <c r="H15" s="5"/>
    </row>
    <row r="16" spans="1:8" ht="20.100000000000001" customHeight="1" x14ac:dyDescent="0.2">
      <c r="A16" s="123" t="s">
        <v>14</v>
      </c>
      <c r="B16" s="124" t="s">
        <v>14</v>
      </c>
      <c r="C16" s="122"/>
      <c r="D16" s="95">
        <v>0</v>
      </c>
      <c r="E16" s="94" t="s">
        <v>14</v>
      </c>
      <c r="F16" s="100"/>
      <c r="H16" s="5"/>
    </row>
    <row r="17" spans="1:8" ht="20.100000000000001" customHeight="1" thickBot="1" x14ac:dyDescent="0.25">
      <c r="A17" s="123" t="s">
        <v>14</v>
      </c>
      <c r="B17" s="124" t="s">
        <v>14</v>
      </c>
      <c r="C17" s="122"/>
      <c r="D17" s="97">
        <v>0</v>
      </c>
      <c r="E17" s="94" t="s">
        <v>14</v>
      </c>
      <c r="F17" s="100"/>
      <c r="H17" s="5"/>
    </row>
    <row r="18" spans="1:8" ht="24" customHeight="1" thickBot="1" x14ac:dyDescent="0.25">
      <c r="A18" s="92"/>
      <c r="B18" s="107"/>
      <c r="C18" s="141" t="s">
        <v>26</v>
      </c>
      <c r="D18" s="128">
        <f>SUM(D7:D17)</f>
        <v>0</v>
      </c>
      <c r="E18" s="107"/>
      <c r="F18" s="107"/>
      <c r="H18" s="5"/>
    </row>
    <row r="19" spans="1:8" ht="15" customHeight="1" x14ac:dyDescent="0.2">
      <c r="A19" s="5"/>
      <c r="B19" s="108"/>
      <c r="C19" s="109"/>
      <c r="D19" s="110"/>
      <c r="E19" s="108"/>
      <c r="F19" s="108"/>
      <c r="H19" s="5"/>
    </row>
    <row r="20" spans="1:8" ht="8.25" customHeight="1" x14ac:dyDescent="0.2">
      <c r="A20" s="5"/>
      <c r="B20" s="5"/>
      <c r="C20" s="5"/>
      <c r="D20" s="5"/>
      <c r="E20" s="5"/>
      <c r="F20" s="5"/>
    </row>
    <row r="21" spans="1:8" ht="15" customHeight="1" thickBot="1" x14ac:dyDescent="0.25">
      <c r="A21" s="447" t="s">
        <v>21</v>
      </c>
      <c r="B21" s="447"/>
      <c r="C21" s="447"/>
      <c r="D21" s="447"/>
      <c r="E21" s="447"/>
      <c r="F21" s="447"/>
    </row>
    <row r="22" spans="1:8" ht="94.9" customHeight="1" thickBot="1" x14ac:dyDescent="0.25">
      <c r="A22" s="470"/>
      <c r="B22" s="471"/>
      <c r="C22" s="471"/>
      <c r="D22" s="471"/>
      <c r="E22" s="471"/>
      <c r="F22" s="472"/>
    </row>
    <row r="23" spans="1:8" x14ac:dyDescent="0.2">
      <c r="A23" s="6"/>
      <c r="B23" s="6"/>
      <c r="C23" s="6"/>
      <c r="D23" s="6"/>
      <c r="E23" s="6"/>
    </row>
    <row r="24" spans="1:8" x14ac:dyDescent="0.2">
      <c r="A24" s="6"/>
      <c r="B24" s="6"/>
      <c r="C24" s="6"/>
      <c r="D24" s="6"/>
      <c r="E24" s="6"/>
    </row>
    <row r="25" spans="1:8" x14ac:dyDescent="0.2">
      <c r="A25" s="6"/>
      <c r="B25" s="6"/>
      <c r="C25" s="6"/>
      <c r="D25" s="6"/>
      <c r="E25" s="6"/>
    </row>
    <row r="26" spans="1:8" ht="13.9" hidden="1" customHeight="1" x14ac:dyDescent="0.2">
      <c r="A26" s="2" t="s">
        <v>85</v>
      </c>
      <c r="B26" s="2" t="s">
        <v>79</v>
      </c>
      <c r="C26" s="2" t="s">
        <v>98</v>
      </c>
    </row>
    <row r="27" spans="1:8" ht="13.9" hidden="1" customHeight="1" x14ac:dyDescent="0.2">
      <c r="A27" s="3" t="s">
        <v>14</v>
      </c>
      <c r="B27" s="3" t="s">
        <v>14</v>
      </c>
      <c r="C27" s="3" t="s">
        <v>14</v>
      </c>
    </row>
    <row r="28" spans="1:8" ht="13.9" hidden="1" customHeight="1" x14ac:dyDescent="0.2">
      <c r="A28" s="3" t="s">
        <v>9</v>
      </c>
      <c r="B28" s="3" t="s">
        <v>10</v>
      </c>
      <c r="C28" s="3" t="s">
        <v>22</v>
      </c>
    </row>
    <row r="29" spans="1:8" ht="13.9" hidden="1" customHeight="1" x14ac:dyDescent="0.2">
      <c r="A29" s="3" t="s">
        <v>174</v>
      </c>
      <c r="B29" s="3" t="s">
        <v>11</v>
      </c>
      <c r="C29" s="3" t="s">
        <v>23</v>
      </c>
    </row>
    <row r="30" spans="1:8" ht="13.9" hidden="1" customHeight="1" x14ac:dyDescent="0.2">
      <c r="A30" s="3"/>
      <c r="B30" s="3" t="s">
        <v>12</v>
      </c>
    </row>
    <row r="31" spans="1:8" ht="13.9" hidden="1" customHeight="1" x14ac:dyDescent="0.2">
      <c r="A31" s="289"/>
      <c r="B31" s="3" t="s">
        <v>13</v>
      </c>
    </row>
    <row r="32" spans="1:8" ht="13.9" hidden="1" customHeight="1" x14ac:dyDescent="0.2">
      <c r="A32" s="3"/>
      <c r="B32" s="3" t="s">
        <v>4</v>
      </c>
    </row>
    <row r="33" spans="1:2" ht="13.9" hidden="1" customHeight="1" x14ac:dyDescent="0.2">
      <c r="A33" s="3"/>
      <c r="B33" s="3" t="s">
        <v>1</v>
      </c>
    </row>
    <row r="34" spans="1:2" ht="13.9" hidden="1" customHeight="1" x14ac:dyDescent="0.2">
      <c r="A34" s="3"/>
      <c r="B34" s="3" t="s">
        <v>50</v>
      </c>
    </row>
    <row r="35" spans="1:2" ht="13.9" hidden="1" customHeight="1" x14ac:dyDescent="0.2">
      <c r="A35" s="3"/>
      <c r="B35" s="3" t="s">
        <v>24</v>
      </c>
    </row>
    <row r="36" spans="1:2" ht="13.9" hidden="1" customHeight="1" x14ac:dyDescent="0.2">
      <c r="B36" s="3" t="s">
        <v>91</v>
      </c>
    </row>
  </sheetData>
  <sheetProtection algorithmName="SHA-512" hashValue="mF57kYlrbnL3MzWTm7P0459AtCaOo8QL3BbfQWjmQG1BIh9dXH6tFqtA2Ff7VJLP7F/9F+u0I6boF/iDNZ9Pjw==" saltValue="+gG3sM8BfXBrJqK9KaFXEQ==" spinCount="100000" sheet="1" objects="1" scenarios="1" selectLockedCells="1"/>
  <mergeCells count="6">
    <mergeCell ref="A22:F22"/>
    <mergeCell ref="A1:F1"/>
    <mergeCell ref="A2:F2"/>
    <mergeCell ref="A3:F3"/>
    <mergeCell ref="A4:F4"/>
    <mergeCell ref="A21:F21"/>
  </mergeCells>
  <dataValidations count="4">
    <dataValidation type="list" allowBlank="1" showInputMessage="1" showErrorMessage="1" sqref="E7:E17" xr:uid="{40ED0650-946D-4C1A-A8F8-52573B7CDB68}">
      <formula1>$C$27:$C$29</formula1>
    </dataValidation>
    <dataValidation type="list" allowBlank="1" showInputMessage="1" showErrorMessage="1" sqref="B7:B17" xr:uid="{157E1D54-3546-4D1C-AB3D-A33B20D3E64C}">
      <formula1>$B$27:$B$36</formula1>
    </dataValidation>
    <dataValidation type="list" allowBlank="1" showInputMessage="1" showErrorMessage="1" sqref="A7:A17" xr:uid="{6D3A126E-AF18-4D00-A0AF-FF4C10B4C710}">
      <formula1>$A$27:$A$29</formula1>
    </dataValidation>
    <dataValidation type="whole" operator="greaterThanOrEqual" allowBlank="1" showInputMessage="1" showErrorMessage="1" sqref="D7:D17" xr:uid="{DB529688-E138-4C46-926E-B73D7BD5453E}">
      <formula1>-1</formula1>
    </dataValidation>
  </dataValidations>
  <printOptions horizontalCentered="1" verticalCentered="1"/>
  <pageMargins left="0.25" right="0.25" top="0.25" bottom="0.25" header="0.25" footer="0.25"/>
  <pageSetup scale="71"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A2529-372B-48E4-81A7-0E50FCFCF4AA}">
  <sheetPr>
    <tabColor theme="8" tint="0.39997558519241921"/>
    <pageSetUpPr fitToPage="1"/>
  </sheetPr>
  <dimension ref="A1:J36"/>
  <sheetViews>
    <sheetView showGridLines="0" zoomScaleNormal="100" workbookViewId="0">
      <selection activeCell="H13" sqref="H13"/>
    </sheetView>
  </sheetViews>
  <sheetFormatPr defaultColWidth="9.140625" defaultRowHeight="12.75" x14ac:dyDescent="0.2"/>
  <cols>
    <col min="1" max="1" width="19.85546875" style="35" customWidth="1"/>
    <col min="2" max="2" width="9.140625" style="35" customWidth="1"/>
    <col min="3" max="6" width="9.140625" style="35"/>
    <col min="7" max="8" width="24" style="35" customWidth="1"/>
    <col min="9" max="9" width="9.140625" style="35"/>
    <col min="10" max="10" width="9.42578125" style="35" customWidth="1"/>
    <col min="11" max="16384" width="9.140625" style="35"/>
  </cols>
  <sheetData>
    <row r="1" spans="1:10" ht="23.45" customHeight="1" x14ac:dyDescent="0.3">
      <c r="A1" s="500" t="s">
        <v>63</v>
      </c>
      <c r="B1" s="501"/>
      <c r="C1" s="501"/>
      <c r="D1" s="501"/>
      <c r="E1" s="501"/>
      <c r="F1" s="501"/>
      <c r="G1" s="501"/>
      <c r="H1" s="502"/>
    </row>
    <row r="2" spans="1:10" ht="23.45" customHeight="1" thickBot="1" x14ac:dyDescent="0.25">
      <c r="A2" s="503" t="s">
        <v>20</v>
      </c>
      <c r="B2" s="504"/>
      <c r="C2" s="504"/>
      <c r="D2" s="504"/>
      <c r="E2" s="504"/>
      <c r="F2" s="504"/>
      <c r="G2" s="504"/>
      <c r="H2" s="505"/>
    </row>
    <row r="3" spans="1:10" ht="52.9" customHeight="1" thickBot="1" x14ac:dyDescent="0.25">
      <c r="A3" s="510" t="s">
        <v>185</v>
      </c>
      <c r="B3" s="511"/>
      <c r="C3" s="511"/>
      <c r="D3" s="511"/>
      <c r="E3" s="511"/>
      <c r="F3" s="511"/>
      <c r="G3" s="511"/>
      <c r="H3" s="512"/>
    </row>
    <row r="4" spans="1:10" ht="15.75" thickBot="1" x14ac:dyDescent="0.3">
      <c r="A4" s="506" t="s">
        <v>186</v>
      </c>
      <c r="B4" s="507"/>
      <c r="C4" s="507"/>
      <c r="D4" s="507"/>
      <c r="E4" s="507"/>
      <c r="F4" s="507"/>
      <c r="G4" s="507"/>
      <c r="H4" s="45"/>
      <c r="I4" s="4"/>
    </row>
    <row r="5" spans="1:10" ht="15.75" thickBot="1" x14ac:dyDescent="0.25">
      <c r="A5" s="508" t="s">
        <v>49</v>
      </c>
      <c r="B5" s="509"/>
      <c r="C5" s="509"/>
      <c r="D5" s="509"/>
      <c r="E5" s="509"/>
      <c r="F5" s="509"/>
      <c r="G5" s="509"/>
      <c r="H5" s="48">
        <f>'3 - Project Info'!G44</f>
        <v>0</v>
      </c>
      <c r="I5" s="4"/>
    </row>
    <row r="6" spans="1:10" ht="15.75" thickBot="1" x14ac:dyDescent="0.25">
      <c r="A6" s="498" t="s">
        <v>119</v>
      </c>
      <c r="B6" s="499"/>
      <c r="C6" s="499"/>
      <c r="D6" s="499"/>
      <c r="E6" s="499"/>
      <c r="F6" s="499"/>
      <c r="G6" s="499"/>
      <c r="H6" s="48">
        <f>'3 - Project Info'!G47</f>
        <v>0</v>
      </c>
      <c r="I6" s="4"/>
    </row>
    <row r="7" spans="1:10" ht="15.75" thickBot="1" x14ac:dyDescent="0.25">
      <c r="A7" s="490" t="s">
        <v>48</v>
      </c>
      <c r="B7" s="491"/>
      <c r="C7" s="491"/>
      <c r="D7" s="491"/>
      <c r="E7" s="491"/>
      <c r="F7" s="491"/>
      <c r="G7" s="491"/>
      <c r="H7" s="48">
        <f>H5-H6</f>
        <v>0</v>
      </c>
      <c r="I7" s="36"/>
      <c r="J7" s="37"/>
    </row>
    <row r="8" spans="1:10" ht="15.75" thickBot="1" x14ac:dyDescent="0.25">
      <c r="A8" s="252"/>
      <c r="B8" s="70"/>
      <c r="C8" s="70"/>
      <c r="D8" s="70"/>
      <c r="E8" s="70"/>
      <c r="F8" s="70"/>
      <c r="G8" s="70"/>
      <c r="H8" s="253"/>
      <c r="I8" s="36"/>
      <c r="J8" s="37"/>
    </row>
    <row r="9" spans="1:10" ht="15.75" thickBot="1" x14ac:dyDescent="0.25">
      <c r="A9" s="290" t="s">
        <v>160</v>
      </c>
      <c r="B9" s="291"/>
      <c r="C9" s="291"/>
      <c r="D9" s="291"/>
      <c r="E9" s="291"/>
      <c r="F9" s="291"/>
      <c r="G9" s="292"/>
      <c r="H9" s="48">
        <f>'3 - Project Info'!G30+'3 - Project Info'!G31</f>
        <v>0</v>
      </c>
      <c r="I9" s="225"/>
      <c r="J9" s="37"/>
    </row>
    <row r="10" spans="1:10" ht="15" x14ac:dyDescent="0.25">
      <c r="A10" s="33"/>
      <c r="B10" s="32"/>
      <c r="C10" s="32"/>
      <c r="D10" s="32"/>
      <c r="E10" s="32"/>
      <c r="F10" s="32"/>
      <c r="G10" s="32"/>
      <c r="H10" s="34"/>
      <c r="I10" s="4"/>
    </row>
    <row r="11" spans="1:10" ht="15" x14ac:dyDescent="0.25">
      <c r="A11" s="66" t="s">
        <v>187</v>
      </c>
      <c r="B11" s="32"/>
      <c r="C11" s="32"/>
      <c r="D11" s="32"/>
      <c r="E11" s="32"/>
      <c r="F11" s="32"/>
      <c r="G11" s="32"/>
      <c r="H11" s="60"/>
      <c r="I11" s="4"/>
    </row>
    <row r="12" spans="1:10" ht="15.75" thickBot="1" x14ac:dyDescent="0.3">
      <c r="A12" s="61" t="s">
        <v>97</v>
      </c>
      <c r="B12" s="62"/>
      <c r="C12" s="62"/>
      <c r="D12" s="62"/>
      <c r="E12" s="62"/>
      <c r="F12" s="62"/>
      <c r="G12" s="62"/>
      <c r="H12" s="39"/>
      <c r="I12" s="4"/>
    </row>
    <row r="13" spans="1:10" ht="15.75" customHeight="1" x14ac:dyDescent="0.2">
      <c r="A13" s="67" t="s">
        <v>188</v>
      </c>
      <c r="B13" s="40"/>
      <c r="C13" s="40"/>
      <c r="D13" s="40"/>
      <c r="E13" s="40"/>
      <c r="F13" s="40"/>
      <c r="G13" s="40"/>
      <c r="H13" s="254">
        <v>0</v>
      </c>
      <c r="I13" s="4"/>
    </row>
    <row r="14" spans="1:10" ht="15.75" customHeight="1" x14ac:dyDescent="0.2">
      <c r="A14" s="293" t="s">
        <v>157</v>
      </c>
      <c r="B14" s="291"/>
      <c r="C14" s="291"/>
      <c r="D14" s="291"/>
      <c r="E14" s="291"/>
      <c r="F14" s="291"/>
      <c r="G14" s="291"/>
      <c r="H14" s="127">
        <v>0</v>
      </c>
      <c r="I14" s="58"/>
    </row>
    <row r="15" spans="1:10" ht="15.75" customHeight="1" x14ac:dyDescent="0.2">
      <c r="A15" s="98" t="s">
        <v>88</v>
      </c>
      <c r="B15" s="496" t="s">
        <v>89</v>
      </c>
      <c r="C15" s="497"/>
      <c r="D15" s="497"/>
      <c r="E15" s="497"/>
      <c r="F15" s="497"/>
      <c r="G15" s="497"/>
      <c r="H15" s="127">
        <v>0</v>
      </c>
      <c r="I15" s="56"/>
    </row>
    <row r="16" spans="1:10" ht="15.75" customHeight="1" x14ac:dyDescent="0.2">
      <c r="A16" s="98" t="s">
        <v>88</v>
      </c>
      <c r="B16" s="496" t="s">
        <v>89</v>
      </c>
      <c r="C16" s="497"/>
      <c r="D16" s="497"/>
      <c r="E16" s="497"/>
      <c r="F16" s="497"/>
      <c r="G16" s="497"/>
      <c r="H16" s="127">
        <v>0</v>
      </c>
      <c r="I16" s="56"/>
    </row>
    <row r="17" spans="1:10" ht="15.75" customHeight="1" x14ac:dyDescent="0.2">
      <c r="A17" s="98" t="s">
        <v>88</v>
      </c>
      <c r="B17" s="496" t="s">
        <v>89</v>
      </c>
      <c r="C17" s="497"/>
      <c r="D17" s="497"/>
      <c r="E17" s="497"/>
      <c r="F17" s="497"/>
      <c r="G17" s="497"/>
      <c r="H17" s="127">
        <v>0</v>
      </c>
      <c r="I17" s="56"/>
    </row>
    <row r="18" spans="1:10" ht="15.75" customHeight="1" x14ac:dyDescent="0.2">
      <c r="A18" s="98" t="s">
        <v>88</v>
      </c>
      <c r="B18" s="496" t="s">
        <v>89</v>
      </c>
      <c r="C18" s="497"/>
      <c r="D18" s="497"/>
      <c r="E18" s="497"/>
      <c r="F18" s="497"/>
      <c r="G18" s="497"/>
      <c r="H18" s="127">
        <v>0</v>
      </c>
      <c r="I18" s="56"/>
    </row>
    <row r="19" spans="1:10" ht="15.75" customHeight="1" x14ac:dyDescent="0.2">
      <c r="A19" s="98" t="s">
        <v>88</v>
      </c>
      <c r="B19" s="496" t="s">
        <v>89</v>
      </c>
      <c r="C19" s="497"/>
      <c r="D19" s="497"/>
      <c r="E19" s="497"/>
      <c r="F19" s="497"/>
      <c r="G19" s="497"/>
      <c r="H19" s="127">
        <v>0</v>
      </c>
      <c r="I19" s="56"/>
    </row>
    <row r="20" spans="1:10" ht="15.75" customHeight="1" x14ac:dyDescent="0.2">
      <c r="A20" s="98" t="s">
        <v>88</v>
      </c>
      <c r="B20" s="496" t="s">
        <v>89</v>
      </c>
      <c r="C20" s="497"/>
      <c r="D20" s="497"/>
      <c r="E20" s="497"/>
      <c r="F20" s="497"/>
      <c r="G20" s="497"/>
      <c r="H20" s="127">
        <v>0</v>
      </c>
      <c r="I20" s="56"/>
    </row>
    <row r="21" spans="1:10" ht="15.75" customHeight="1" x14ac:dyDescent="0.2">
      <c r="A21" s="98" t="s">
        <v>88</v>
      </c>
      <c r="B21" s="496" t="s">
        <v>89</v>
      </c>
      <c r="C21" s="497"/>
      <c r="D21" s="497"/>
      <c r="E21" s="497"/>
      <c r="F21" s="497"/>
      <c r="G21" s="497"/>
      <c r="H21" s="127">
        <v>0</v>
      </c>
      <c r="I21" s="56"/>
    </row>
    <row r="22" spans="1:10" ht="15.75" customHeight="1" thickBot="1" x14ac:dyDescent="0.25">
      <c r="A22" s="98" t="s">
        <v>88</v>
      </c>
      <c r="B22" s="496" t="s">
        <v>89</v>
      </c>
      <c r="C22" s="497"/>
      <c r="D22" s="497"/>
      <c r="E22" s="497"/>
      <c r="F22" s="497"/>
      <c r="G22" s="497"/>
      <c r="H22" s="127">
        <v>0</v>
      </c>
      <c r="I22" s="56"/>
    </row>
    <row r="23" spans="1:10" ht="17.45" customHeight="1" thickBot="1" x14ac:dyDescent="0.25">
      <c r="A23" s="492" t="s">
        <v>189</v>
      </c>
      <c r="B23" s="493"/>
      <c r="C23" s="493"/>
      <c r="D23" s="493"/>
      <c r="E23" s="493"/>
      <c r="F23" s="493"/>
      <c r="G23" s="493"/>
      <c r="H23" s="63">
        <f>SUM(H13:H22)</f>
        <v>0</v>
      </c>
      <c r="I23" s="58" t="str">
        <f>IF(H23&gt;H7,"Please check figures. Contributions exceed Anticipated Value Gap.",IF(H23&lt;H7,"Contributions do not equal need. Please ensure all Value Gap Contributions are entered in lines above.",""))</f>
        <v/>
      </c>
    </row>
    <row r="24" spans="1:10" ht="15" customHeight="1" thickBot="1" x14ac:dyDescent="0.25">
      <c r="A24" s="64"/>
      <c r="B24" s="65"/>
      <c r="C24" s="65"/>
      <c r="D24" s="65"/>
      <c r="E24" s="65"/>
      <c r="F24" s="65"/>
      <c r="G24" s="65"/>
      <c r="H24" s="1"/>
    </row>
    <row r="25" spans="1:10" ht="15.75" thickBot="1" x14ac:dyDescent="0.25">
      <c r="A25" s="494" t="s">
        <v>190</v>
      </c>
      <c r="B25" s="495"/>
      <c r="C25" s="495"/>
      <c r="D25" s="495"/>
      <c r="E25" s="495"/>
      <c r="F25" s="495"/>
      <c r="G25" s="495"/>
      <c r="H25" s="82"/>
      <c r="I25" s="72" t="str">
        <f>IF(H25=0,"Be sure to enter a number here","")</f>
        <v>Be sure to enter a number here</v>
      </c>
    </row>
    <row r="26" spans="1:10" ht="36" customHeight="1" thickBot="1" x14ac:dyDescent="0.3">
      <c r="A26" s="485" t="s">
        <v>144</v>
      </c>
      <c r="B26" s="486"/>
      <c r="C26" s="486"/>
      <c r="D26" s="486"/>
      <c r="E26" s="486"/>
      <c r="F26" s="486"/>
      <c r="G26" s="486"/>
      <c r="H26" s="73">
        <f>(H13)*H25</f>
        <v>0</v>
      </c>
      <c r="I26" s="38"/>
      <c r="J26" s="37"/>
    </row>
    <row r="27" spans="1:10" ht="13.5" thickBot="1" x14ac:dyDescent="0.25">
      <c r="A27" s="41"/>
      <c r="B27" s="42"/>
      <c r="C27" s="42"/>
      <c r="D27" s="42"/>
      <c r="E27" s="42"/>
      <c r="F27" s="42"/>
      <c r="G27" s="42"/>
      <c r="H27" s="37"/>
    </row>
    <row r="28" spans="1:10" s="106" customFormat="1" ht="34.9" customHeight="1" thickBot="1" x14ac:dyDescent="0.3">
      <c r="A28" s="487" t="str">
        <f>IF(H23&gt;H7,"Explanation, clarification, and additional explanation. Please include in your explanation why Value Gap Sources (Cell I22) do not equal Anticipated Value Gap Per Unit (Cell I7)","Explanation, clarification or additional information if needed:")</f>
        <v>Explanation, clarification or additional information if needed:</v>
      </c>
      <c r="B28" s="488"/>
      <c r="C28" s="488"/>
      <c r="D28" s="488"/>
      <c r="E28" s="488"/>
      <c r="F28" s="488"/>
      <c r="G28" s="488"/>
      <c r="H28" s="489"/>
    </row>
    <row r="29" spans="1:10" ht="84" customHeight="1" thickBot="1" x14ac:dyDescent="0.25">
      <c r="A29" s="458"/>
      <c r="B29" s="459"/>
      <c r="C29" s="459"/>
      <c r="D29" s="459"/>
      <c r="E29" s="459"/>
      <c r="F29" s="459"/>
      <c r="G29" s="459"/>
      <c r="H29" s="460"/>
    </row>
    <row r="32" spans="1:10" hidden="1" x14ac:dyDescent="0.2">
      <c r="B32" s="35" t="s">
        <v>88</v>
      </c>
    </row>
    <row r="33" spans="2:2" hidden="1" x14ac:dyDescent="0.2">
      <c r="B33" s="35" t="s">
        <v>70</v>
      </c>
    </row>
    <row r="34" spans="2:2" hidden="1" x14ac:dyDescent="0.2">
      <c r="B34" s="35" t="s">
        <v>72</v>
      </c>
    </row>
    <row r="35" spans="2:2" hidden="1" x14ac:dyDescent="0.2">
      <c r="B35" s="4" t="s">
        <v>127</v>
      </c>
    </row>
    <row r="36" spans="2:2" hidden="1" x14ac:dyDescent="0.2"/>
  </sheetData>
  <sheetProtection algorithmName="SHA-512" hashValue="C8v+A3ATGzLV6o2W9kceDzqGHE8hzYPxYzkL7KSTjINkvkVGG8JsTLYav1IfAAGOYE48Eyzn1OfcNXMAp+18Mw==" saltValue="Iz/sgn4LLMr/FucCmzZ4uA==" spinCount="100000" sheet="1" objects="1" scenarios="1" selectLockedCells="1"/>
  <dataConsolidate/>
  <mergeCells count="20">
    <mergeCell ref="B19:G19"/>
    <mergeCell ref="A1:H1"/>
    <mergeCell ref="A2:H2"/>
    <mergeCell ref="A3:H3"/>
    <mergeCell ref="A4:G4"/>
    <mergeCell ref="A5:G5"/>
    <mergeCell ref="A6:G6"/>
    <mergeCell ref="A7:G7"/>
    <mergeCell ref="B15:G15"/>
    <mergeCell ref="B16:G16"/>
    <mergeCell ref="B17:G17"/>
    <mergeCell ref="B18:G18"/>
    <mergeCell ref="A28:H28"/>
    <mergeCell ref="A29:H29"/>
    <mergeCell ref="B20:G20"/>
    <mergeCell ref="B21:G21"/>
    <mergeCell ref="B22:G22"/>
    <mergeCell ref="A23:G23"/>
    <mergeCell ref="A25:G25"/>
    <mergeCell ref="A26:G26"/>
  </mergeCells>
  <conditionalFormatting sqref="A28">
    <cfRule type="expression" dxfId="1" priority="1" stopIfTrue="1">
      <formula>$H$23&lt;&gt;$H$7</formula>
    </cfRule>
  </conditionalFormatting>
  <dataValidations count="5">
    <dataValidation errorStyle="warning" allowBlank="1" showInputMessage="1" showErrorMessage="1" errorTitle="Sources do not equal Gap" error="Explain in Line 24, below." sqref="H23" xr:uid="{382674FC-4EEC-4308-88AF-B8E8651AC1D2}"/>
    <dataValidation type="list" allowBlank="1" showErrorMessage="1" prompt="Delete committed/pending source fields that are not used. Select source fields A-D, right click delete, &quot;shift cells up&quot; option. If you need to add another source field: select A-D, right click to insert, &quot;shift cells down&quot; option." sqref="A15:A22" xr:uid="{8AA78936-5ED4-4BFF-9952-52FA3BE98932}">
      <formula1>$B$32:$B$35</formula1>
    </dataValidation>
    <dataValidation type="whole" operator="greaterThanOrEqual" allowBlank="1" showInputMessage="1" showErrorMessage="1" error="Enter whole number only" sqref="H25" xr:uid="{ECE3DFF4-FB77-4D55-BE8D-30FB31B35A14}">
      <formula1>0</formula1>
    </dataValidation>
    <dataValidation type="whole" operator="lessThanOrEqual" allowBlank="1" showInputMessage="1" showErrorMessage="1" errorTitle="Request Exceeds Need" error="This request is greater than the stated need. To correct, reduce this request amount or adjust land acquisition expenses listed in the Project Info tab." promptTitle="For CLT Units Only" prompt="Only CLT units are eligible to request Impact Funds for land acquisition, utility connections and demolition. " sqref="H14" xr:uid="{A539A03C-6349-4552-A719-01A9CB370ADA}">
      <formula1>H9</formula1>
    </dataValidation>
    <dataValidation type="whole" operator="lessThanOrEqual" allowBlank="1" showInputMessage="1" showErrorMessage="1" errorTitle="Sources not equal to need" error="Value Gap request exceeds need. See cell H6. Reduce request amount or correct Project Info tab." sqref="H13" xr:uid="{89777DAB-21D9-4A21-BD5D-1020CEE4D22C}">
      <formula1>H7</formula1>
    </dataValidation>
  </dataValidations>
  <printOptions horizontalCentered="1" verticalCentered="1"/>
  <pageMargins left="0.25" right="0.25" top="0.25" bottom="0.25" header="0.25" footer="0.25"/>
  <pageSetup scale="89" orientation="portrait" r:id="rId1"/>
  <extLst>
    <ext xmlns:x14="http://schemas.microsoft.com/office/spreadsheetml/2009/9/main" uri="{CCE6A557-97BC-4b89-ADB6-D9C93CAAB3DF}">
      <x14:dataValidations xmlns:xm="http://schemas.microsoft.com/office/excel/2006/main" count="1">
        <x14:dataValidation type="whole" operator="lessThanOrEqual" allowBlank="1" showErrorMessage="1" errorTitle="Exceeds Leverage Sources" error="Please ensure the information on the &quot;Leverage Sources&quot; worksheet is complete and accurate." promptTitle="Exceeds Leverage Sources" prompt="Please ensure the information on the &quot;Leverage and Cost Containment&quot; worksheet is complete and accurate." xr:uid="{41493D94-A1A5-4B1A-BE60-CA2DDB066294}">
          <x14:formula1>
            <xm:f>'1 - Leverage'!$D$18</xm:f>
          </x14:formula1>
          <xm:sqref>H15:H22</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FE13F-3E69-457F-8C1B-253A9DF13C3A}">
  <sheetPr>
    <tabColor theme="8" tint="0.39997558519241921"/>
  </sheetPr>
  <dimension ref="A1:K48"/>
  <sheetViews>
    <sheetView zoomScaleNormal="100" workbookViewId="0">
      <selection activeCell="C6" sqref="C6"/>
    </sheetView>
  </sheetViews>
  <sheetFormatPr defaultColWidth="9.140625" defaultRowHeight="12.75" x14ac:dyDescent="0.2"/>
  <cols>
    <col min="1" max="1" width="19.85546875" style="222" customWidth="1"/>
    <col min="2" max="2" width="9.140625" style="222" customWidth="1"/>
    <col min="3" max="3" width="26.28515625" style="222" customWidth="1"/>
    <col min="4" max="4" width="14.42578125" style="222" customWidth="1"/>
    <col min="5" max="5" width="18.7109375" style="222" customWidth="1"/>
    <col min="6" max="6" width="21.140625" style="222" customWidth="1"/>
    <col min="7" max="7" width="8.28515625" style="222" customWidth="1"/>
    <col min="8" max="8" width="9.42578125" style="222" customWidth="1"/>
    <col min="9" max="16384" width="9.140625" style="222"/>
  </cols>
  <sheetData>
    <row r="1" spans="1:8" ht="18.75" x14ac:dyDescent="0.2">
      <c r="A1" s="553" t="s">
        <v>63</v>
      </c>
      <c r="B1" s="554"/>
      <c r="C1" s="554"/>
      <c r="D1" s="554"/>
      <c r="E1" s="554"/>
      <c r="F1" s="555"/>
    </row>
    <row r="2" spans="1:8" ht="19.899999999999999" customHeight="1" thickBot="1" x14ac:dyDescent="0.25">
      <c r="A2" s="565" t="s">
        <v>113</v>
      </c>
      <c r="B2" s="566"/>
      <c r="C2" s="566"/>
      <c r="D2" s="566"/>
      <c r="E2" s="566"/>
      <c r="F2" s="567"/>
    </row>
    <row r="3" spans="1:8" ht="124.15" customHeight="1" thickBot="1" x14ac:dyDescent="0.25">
      <c r="A3" s="568" t="s">
        <v>191</v>
      </c>
      <c r="B3" s="569"/>
      <c r="C3" s="569"/>
      <c r="D3" s="569"/>
      <c r="E3" s="569"/>
      <c r="F3" s="570"/>
    </row>
    <row r="4" spans="1:8" s="223" customFormat="1" ht="15.75" thickBot="1" x14ac:dyDescent="0.3">
      <c r="A4" s="232"/>
      <c r="B4" s="232"/>
      <c r="C4" s="233"/>
    </row>
    <row r="5" spans="1:8" s="224" customFormat="1" ht="18" customHeight="1" thickBot="1" x14ac:dyDescent="0.3">
      <c r="A5" s="522" t="s">
        <v>106</v>
      </c>
      <c r="B5" s="523"/>
      <c r="C5" s="524"/>
      <c r="D5" s="257"/>
      <c r="E5" s="237"/>
      <c r="F5" s="237"/>
    </row>
    <row r="6" spans="1:8" ht="15.75" customHeight="1" x14ac:dyDescent="0.2">
      <c r="A6" s="575" t="s">
        <v>204</v>
      </c>
      <c r="B6" s="576"/>
      <c r="C6" s="322"/>
      <c r="D6" s="236"/>
      <c r="E6" s="236"/>
      <c r="F6" s="225"/>
    </row>
    <row r="7" spans="1:8" ht="15.75" customHeight="1" x14ac:dyDescent="0.2">
      <c r="A7" s="571" t="s">
        <v>203</v>
      </c>
      <c r="B7" s="572"/>
      <c r="C7" s="131">
        <v>0</v>
      </c>
      <c r="D7" s="236"/>
      <c r="E7" s="236"/>
      <c r="F7" s="225"/>
    </row>
    <row r="8" spans="1:8" ht="15.75" customHeight="1" thickBot="1" x14ac:dyDescent="0.25">
      <c r="A8" s="573" t="s">
        <v>205</v>
      </c>
      <c r="B8" s="574"/>
      <c r="C8" s="323">
        <v>0</v>
      </c>
      <c r="D8" s="236"/>
      <c r="E8" s="236"/>
      <c r="F8" s="225"/>
    </row>
    <row r="9" spans="1:8" s="225" customFormat="1" ht="20.45" customHeight="1" thickBot="1" x14ac:dyDescent="0.25">
      <c r="A9" s="234"/>
      <c r="B9" s="235"/>
      <c r="C9" s="236"/>
      <c r="D9" s="236"/>
      <c r="E9" s="236"/>
    </row>
    <row r="10" spans="1:8" s="226" customFormat="1" ht="18" customHeight="1" thickBot="1" x14ac:dyDescent="0.3">
      <c r="A10" s="525" t="s">
        <v>192</v>
      </c>
      <c r="B10" s="526"/>
      <c r="C10" s="526"/>
      <c r="D10" s="526"/>
      <c r="E10" s="526"/>
      <c r="F10" s="527"/>
    </row>
    <row r="11" spans="1:8" ht="15.75" customHeight="1" x14ac:dyDescent="0.2">
      <c r="A11" s="559" t="s">
        <v>119</v>
      </c>
      <c r="B11" s="560"/>
      <c r="C11" s="560"/>
      <c r="D11" s="560"/>
      <c r="E11" s="561"/>
      <c r="F11" s="294">
        <f>'3 - Project Info'!G47</f>
        <v>0</v>
      </c>
      <c r="G11" s="227"/>
    </row>
    <row r="12" spans="1:8" ht="15.75" customHeight="1" x14ac:dyDescent="0.2">
      <c r="A12" s="531" t="s">
        <v>76</v>
      </c>
      <c r="B12" s="532"/>
      <c r="C12" s="532"/>
      <c r="D12" s="532"/>
      <c r="E12" s="533"/>
      <c r="F12" s="131">
        <v>0</v>
      </c>
    </row>
    <row r="13" spans="1:8" ht="15.75" customHeight="1" x14ac:dyDescent="0.2">
      <c r="A13" s="562" t="s">
        <v>93</v>
      </c>
      <c r="B13" s="563"/>
      <c r="C13" s="563"/>
      <c r="D13" s="563"/>
      <c r="E13" s="564"/>
      <c r="F13" s="113">
        <f>SUM(F11:F12)</f>
        <v>0</v>
      </c>
    </row>
    <row r="14" spans="1:8" ht="15.75" customHeight="1" thickBot="1" x14ac:dyDescent="0.25">
      <c r="A14" s="528" t="s">
        <v>209</v>
      </c>
      <c r="B14" s="529"/>
      <c r="C14" s="529"/>
      <c r="D14" s="529"/>
      <c r="E14" s="530"/>
      <c r="F14" s="114">
        <f>F13-F18</f>
        <v>0</v>
      </c>
      <c r="G14" s="225"/>
      <c r="H14" s="225"/>
    </row>
    <row r="15" spans="1:8" ht="15.75" thickBot="1" x14ac:dyDescent="0.3">
      <c r="A15" s="245"/>
      <c r="B15" s="246"/>
      <c r="C15" s="246"/>
      <c r="D15" s="246"/>
      <c r="E15" s="246"/>
      <c r="F15" s="34"/>
    </row>
    <row r="16" spans="1:8" ht="18" customHeight="1" thickBot="1" x14ac:dyDescent="0.25">
      <c r="A16" s="525" t="s">
        <v>193</v>
      </c>
      <c r="B16" s="526"/>
      <c r="C16" s="526"/>
      <c r="D16" s="526"/>
      <c r="E16" s="526"/>
      <c r="F16" s="527"/>
    </row>
    <row r="17" spans="1:7" ht="47.25" customHeight="1" thickBot="1" x14ac:dyDescent="0.25">
      <c r="A17" s="556" t="s">
        <v>135</v>
      </c>
      <c r="B17" s="557"/>
      <c r="C17" s="557"/>
      <c r="D17" s="557"/>
      <c r="E17" s="557"/>
      <c r="F17" s="558"/>
    </row>
    <row r="18" spans="1:7" ht="15.75" customHeight="1" x14ac:dyDescent="0.25">
      <c r="A18" s="238" t="s">
        <v>74</v>
      </c>
      <c r="B18" s="239"/>
      <c r="C18" s="240"/>
      <c r="D18" s="241"/>
      <c r="E18" s="241"/>
      <c r="F18" s="137">
        <v>0</v>
      </c>
      <c r="G18" s="227" t="str">
        <f>IF(F18&gt;F13,"Please check figures. First mortgage exceed Total Purchase Price.",IF(H23&lt;H7,"",""))</f>
        <v/>
      </c>
    </row>
    <row r="19" spans="1:7" ht="15.75" customHeight="1" x14ac:dyDescent="0.2">
      <c r="A19" s="531" t="s">
        <v>90</v>
      </c>
      <c r="B19" s="532"/>
      <c r="C19" s="532"/>
      <c r="D19" s="532"/>
      <c r="E19" s="533"/>
      <c r="F19" s="112">
        <v>0</v>
      </c>
    </row>
    <row r="20" spans="1:7" ht="15.75" customHeight="1" x14ac:dyDescent="0.25">
      <c r="A20" s="238" t="s">
        <v>77</v>
      </c>
      <c r="B20" s="239"/>
      <c r="C20" s="240"/>
      <c r="D20" s="241"/>
      <c r="E20" s="241"/>
      <c r="F20" s="112">
        <v>0</v>
      </c>
    </row>
    <row r="21" spans="1:7" ht="15.75" customHeight="1" x14ac:dyDescent="0.25">
      <c r="A21" s="242" t="s">
        <v>194</v>
      </c>
      <c r="B21" s="239"/>
      <c r="C21" s="243"/>
      <c r="D21" s="241"/>
      <c r="E21" s="241"/>
      <c r="F21" s="112">
        <v>0</v>
      </c>
    </row>
    <row r="22" spans="1:7" ht="15.75" customHeight="1" x14ac:dyDescent="0.2">
      <c r="A22" s="519" t="s">
        <v>92</v>
      </c>
      <c r="B22" s="520"/>
      <c r="C22" s="520"/>
      <c r="D22" s="521"/>
      <c r="E22" s="244"/>
      <c r="F22" s="112">
        <v>0</v>
      </c>
      <c r="G22" s="228" t="s">
        <v>114</v>
      </c>
    </row>
    <row r="23" spans="1:7" ht="15.75" customHeight="1" x14ac:dyDescent="0.2">
      <c r="A23" s="513" t="s">
        <v>195</v>
      </c>
      <c r="B23" s="514"/>
      <c r="C23" s="514"/>
      <c r="D23" s="514"/>
      <c r="E23" s="515"/>
      <c r="F23" s="112">
        <v>0</v>
      </c>
      <c r="G23" s="295" t="s">
        <v>25</v>
      </c>
    </row>
    <row r="24" spans="1:7" ht="15.75" customHeight="1" x14ac:dyDescent="0.2">
      <c r="A24" s="98" t="s">
        <v>88</v>
      </c>
      <c r="B24" s="496" t="s">
        <v>89</v>
      </c>
      <c r="C24" s="497"/>
      <c r="D24" s="497"/>
      <c r="E24" s="541"/>
      <c r="F24" s="112">
        <v>0</v>
      </c>
      <c r="G24" s="229"/>
    </row>
    <row r="25" spans="1:7" ht="15.75" customHeight="1" x14ac:dyDescent="0.2">
      <c r="A25" s="98" t="s">
        <v>88</v>
      </c>
      <c r="B25" s="496" t="s">
        <v>89</v>
      </c>
      <c r="C25" s="497"/>
      <c r="D25" s="497"/>
      <c r="E25" s="541"/>
      <c r="F25" s="112">
        <v>0</v>
      </c>
      <c r="G25" s="229"/>
    </row>
    <row r="26" spans="1:7" ht="15.75" customHeight="1" x14ac:dyDescent="0.2">
      <c r="A26" s="98" t="s">
        <v>88</v>
      </c>
      <c r="B26" s="496" t="s">
        <v>89</v>
      </c>
      <c r="C26" s="497"/>
      <c r="D26" s="497"/>
      <c r="E26" s="541"/>
      <c r="F26" s="112">
        <v>0</v>
      </c>
      <c r="G26" s="229"/>
    </row>
    <row r="27" spans="1:7" ht="15.75" customHeight="1" x14ac:dyDescent="0.2">
      <c r="A27" s="98" t="s">
        <v>88</v>
      </c>
      <c r="B27" s="496" t="s">
        <v>89</v>
      </c>
      <c r="C27" s="497"/>
      <c r="D27" s="497"/>
      <c r="E27" s="541"/>
      <c r="F27" s="112">
        <v>0</v>
      </c>
      <c r="G27" s="229"/>
    </row>
    <row r="28" spans="1:7" ht="15.75" customHeight="1" x14ac:dyDescent="0.2">
      <c r="A28" s="98" t="s">
        <v>88</v>
      </c>
      <c r="B28" s="496" t="s">
        <v>89</v>
      </c>
      <c r="C28" s="497"/>
      <c r="D28" s="497"/>
      <c r="E28" s="541"/>
      <c r="F28" s="112">
        <v>0</v>
      </c>
      <c r="G28" s="229"/>
    </row>
    <row r="29" spans="1:7" ht="15.75" customHeight="1" x14ac:dyDescent="0.2">
      <c r="A29" s="98" t="s">
        <v>88</v>
      </c>
      <c r="B29" s="496" t="s">
        <v>89</v>
      </c>
      <c r="C29" s="497"/>
      <c r="D29" s="497"/>
      <c r="E29" s="541"/>
      <c r="F29" s="112">
        <v>0</v>
      </c>
      <c r="G29" s="229"/>
    </row>
    <row r="30" spans="1:7" ht="15.75" customHeight="1" x14ac:dyDescent="0.2">
      <c r="A30" s="98" t="s">
        <v>88</v>
      </c>
      <c r="B30" s="496" t="s">
        <v>89</v>
      </c>
      <c r="C30" s="497"/>
      <c r="D30" s="497"/>
      <c r="E30" s="541"/>
      <c r="F30" s="112">
        <v>0</v>
      </c>
      <c r="G30" s="229"/>
    </row>
    <row r="31" spans="1:7" ht="15.75" customHeight="1" thickBot="1" x14ac:dyDescent="0.25">
      <c r="A31" s="98" t="s">
        <v>88</v>
      </c>
      <c r="B31" s="496" t="s">
        <v>89</v>
      </c>
      <c r="C31" s="497"/>
      <c r="D31" s="497"/>
      <c r="E31" s="541"/>
      <c r="F31" s="138">
        <v>0</v>
      </c>
      <c r="G31" s="229"/>
    </row>
    <row r="32" spans="1:7" ht="18" customHeight="1" thickBot="1" x14ac:dyDescent="0.25">
      <c r="A32" s="516" t="s">
        <v>84</v>
      </c>
      <c r="B32" s="517"/>
      <c r="C32" s="517"/>
      <c r="D32" s="517"/>
      <c r="E32" s="518"/>
      <c r="F32" s="126">
        <f>SUM(F19:F31)</f>
        <v>0</v>
      </c>
      <c r="G32" s="230" t="str">
        <f>IF(F32&gt;F14,"Please check figures. Contributions exceed Anticipated Affordability Gap",IF(F32&lt;F14,"There are not enough sources to cover the Anticipated Affordability Gap. Please ensure all Affordability Gap Contributions are entered in Cells F16-F29",""))</f>
        <v/>
      </c>
    </row>
    <row r="33" spans="1:11" ht="18" customHeight="1" thickBot="1" x14ac:dyDescent="0.25">
      <c r="A33" s="537" t="s">
        <v>196</v>
      </c>
      <c r="B33" s="538"/>
      <c r="C33" s="538"/>
      <c r="D33" s="538"/>
      <c r="E33" s="247"/>
      <c r="F33" s="82"/>
      <c r="G33" s="229" t="str">
        <f>IF(F33=0,"Be sure to enter a number here","")</f>
        <v>Be sure to enter a number here</v>
      </c>
    </row>
    <row r="34" spans="1:11" ht="45" customHeight="1" thickBot="1" x14ac:dyDescent="0.3">
      <c r="A34" s="539" t="s">
        <v>197</v>
      </c>
      <c r="B34" s="540"/>
      <c r="C34" s="540"/>
      <c r="D34" s="540"/>
      <c r="E34" s="267"/>
      <c r="F34" s="73">
        <f>(F21)*F33</f>
        <v>0</v>
      </c>
      <c r="G34" s="231"/>
      <c r="H34" s="225"/>
    </row>
    <row r="35" spans="1:11" ht="15.75" thickBot="1" x14ac:dyDescent="0.3">
      <c r="A35" s="248"/>
      <c r="B35" s="248"/>
      <c r="C35" s="248"/>
      <c r="D35" s="248"/>
      <c r="E35" s="248"/>
      <c r="F35" s="135"/>
      <c r="G35" s="231"/>
      <c r="H35" s="225"/>
    </row>
    <row r="36" spans="1:11" ht="18" customHeight="1" thickBot="1" x14ac:dyDescent="0.25">
      <c r="A36" s="525" t="s">
        <v>198</v>
      </c>
      <c r="B36" s="526"/>
      <c r="C36" s="526"/>
      <c r="D36" s="526"/>
      <c r="E36" s="526"/>
      <c r="F36" s="527"/>
      <c r="G36" s="231"/>
      <c r="H36" s="225"/>
    </row>
    <row r="37" spans="1:11" ht="18" customHeight="1" x14ac:dyDescent="0.25">
      <c r="A37" s="544" t="s">
        <v>199</v>
      </c>
      <c r="B37" s="545"/>
      <c r="C37" s="545"/>
      <c r="D37" s="545"/>
      <c r="E37" s="546"/>
      <c r="F37" s="143">
        <v>0</v>
      </c>
      <c r="G37" s="231"/>
      <c r="H37" s="225"/>
    </row>
    <row r="38" spans="1:11" ht="18" customHeight="1" thickBot="1" x14ac:dyDescent="0.25">
      <c r="A38" s="547" t="s">
        <v>200</v>
      </c>
      <c r="B38" s="548"/>
      <c r="C38" s="548"/>
      <c r="D38" s="548"/>
      <c r="E38" s="549"/>
      <c r="F38" s="296">
        <f>F33</f>
        <v>0</v>
      </c>
      <c r="H38" s="225"/>
    </row>
    <row r="39" spans="1:11" ht="46.9" customHeight="1" thickBot="1" x14ac:dyDescent="0.3">
      <c r="A39" s="550" t="s">
        <v>201</v>
      </c>
      <c r="B39" s="551"/>
      <c r="C39" s="551"/>
      <c r="D39" s="551"/>
      <c r="E39" s="552"/>
      <c r="F39" s="142">
        <f>F37*F38</f>
        <v>0</v>
      </c>
      <c r="G39" s="542" t="s">
        <v>111</v>
      </c>
      <c r="H39" s="543"/>
      <c r="I39" s="543"/>
      <c r="J39" s="543"/>
      <c r="K39" s="543"/>
    </row>
    <row r="40" spans="1:11" ht="13.5" thickBot="1" x14ac:dyDescent="0.25">
      <c r="A40" s="249"/>
      <c r="B40" s="249"/>
      <c r="C40" s="249"/>
      <c r="D40" s="249"/>
      <c r="E40" s="250"/>
      <c r="F40" s="225"/>
    </row>
    <row r="41" spans="1:11" ht="30" customHeight="1" thickBot="1" x14ac:dyDescent="0.25">
      <c r="A41" s="534" t="s">
        <v>202</v>
      </c>
      <c r="B41" s="535"/>
      <c r="C41" s="535"/>
      <c r="D41" s="535"/>
      <c r="E41" s="535"/>
      <c r="F41" s="536"/>
    </row>
    <row r="42" spans="1:11" ht="84" customHeight="1" thickBot="1" x14ac:dyDescent="0.25">
      <c r="A42" s="435" t="s">
        <v>58</v>
      </c>
      <c r="B42" s="436"/>
      <c r="C42" s="436"/>
      <c r="D42" s="436"/>
      <c r="E42" s="436"/>
      <c r="F42" s="437"/>
    </row>
    <row r="45" spans="1:11" hidden="1" x14ac:dyDescent="0.2">
      <c r="B45" s="222" t="s">
        <v>88</v>
      </c>
    </row>
    <row r="46" spans="1:11" hidden="1" x14ac:dyDescent="0.2">
      <c r="B46" s="222" t="s">
        <v>70</v>
      </c>
    </row>
    <row r="47" spans="1:11" hidden="1" x14ac:dyDescent="0.2">
      <c r="B47" s="222" t="s">
        <v>72</v>
      </c>
    </row>
    <row r="48" spans="1:11" hidden="1" x14ac:dyDescent="0.2">
      <c r="B48" s="222" t="s">
        <v>127</v>
      </c>
    </row>
  </sheetData>
  <sheetProtection algorithmName="SHA-512" hashValue="xIAN0Tk/ai4qVGDi8ez2tdCFpBuxCEhXngZmSa/KEGskeMD2JERFIlWLcOi56UruJWXmf79mH0Ua9aSXgLM/qw==" saltValue="UqaV5leqCtOLYc8wI0ysYA==" spinCount="100000" sheet="1" objects="1" scenarios="1" selectLockedCells="1"/>
  <mergeCells count="35">
    <mergeCell ref="A41:F41"/>
    <mergeCell ref="A42:F42"/>
    <mergeCell ref="A19:E19"/>
    <mergeCell ref="A22:D22"/>
    <mergeCell ref="A23:E23"/>
    <mergeCell ref="B30:E30"/>
    <mergeCell ref="B31:E31"/>
    <mergeCell ref="B24:E24"/>
    <mergeCell ref="A32:E32"/>
    <mergeCell ref="A33:D33"/>
    <mergeCell ref="A34:D34"/>
    <mergeCell ref="A36:F36"/>
    <mergeCell ref="A38:E38"/>
    <mergeCell ref="A39:E39"/>
    <mergeCell ref="B25:E25"/>
    <mergeCell ref="A16:F16"/>
    <mergeCell ref="A17:F17"/>
    <mergeCell ref="A1:F1"/>
    <mergeCell ref="A2:F2"/>
    <mergeCell ref="A3:F3"/>
    <mergeCell ref="A5:C5"/>
    <mergeCell ref="A6:B6"/>
    <mergeCell ref="A7:B7"/>
    <mergeCell ref="A8:B8"/>
    <mergeCell ref="A11:E11"/>
    <mergeCell ref="A12:E12"/>
    <mergeCell ref="A10:F10"/>
    <mergeCell ref="A13:E13"/>
    <mergeCell ref="A14:E14"/>
    <mergeCell ref="G39:K39"/>
    <mergeCell ref="B26:E26"/>
    <mergeCell ref="B27:E27"/>
    <mergeCell ref="B28:E28"/>
    <mergeCell ref="B29:E29"/>
    <mergeCell ref="A37:E37"/>
  </mergeCells>
  <conditionalFormatting sqref="A41">
    <cfRule type="expression" dxfId="0" priority="1" stopIfTrue="1">
      <formula>#REF!&lt;&gt;$F$14</formula>
    </cfRule>
  </conditionalFormatting>
  <dataValidations count="8">
    <dataValidation errorStyle="information" allowBlank="1" showInputMessage="1" showErrorMessage="1" errorTitle="Check Leverage Worksheet" error="Please choose from the sources entered on the Leverage and Cost Containment Worksheet. If you want to enter a Source not seen here, you may need to first enter it on the  Leverage and Cost Containment Worksheet." sqref="A22:E22" xr:uid="{4BF44027-F8F5-407B-9F90-E0A967CAB52D}"/>
    <dataValidation allowBlank="1" showInputMessage="1" showErrorMessage="1" prompt="Use Line 17 on Affordability Gap worksheet" sqref="A18" xr:uid="{FA568533-BE9A-4A4C-9F05-FB05EC06815A}"/>
    <dataValidation type="whole" operator="lessThanOrEqual" allowBlank="1" showInputMessage="1" showErrorMessage="1" errorTitle="Cannot exceed cell F31" error="Total units requesting Administration Fee but cannot exceed the total number of units requesting Affordability Gap in cell F31." sqref="F38" xr:uid="{F9C1D14D-5F49-4FB7-AB49-8E5120D65AA9}">
      <formula1>F33</formula1>
    </dataValidation>
    <dataValidation allowBlank="1" sqref="F39" xr:uid="{2E52D683-25A6-4899-B565-16ABF933D210}"/>
    <dataValidation type="whole" errorStyle="warning" allowBlank="1" showInputMessage="1" showErrorMessage="1" errorTitle="Admin Fee exceeds $1000" error="Minnesota Housing allows an Administration Fee of $1,000/unit to be paid from Impact Fund dollars. If requesting an amount greater than $1,000/unit, provide your justification in the application narrative." prompt="Minnesota Housing allows an Administration Fee of $1,000/unit to be paid from Impact Fund dollars. If requesting an amount greater than $1,000/unit, provide your justification in the application narrative." sqref="F37" xr:uid="{CD613C4C-8E7B-49D6-9AF3-FED5F3BBAD5A}">
      <formula1>0</formula1>
      <formula2>1000</formula2>
    </dataValidation>
    <dataValidation type="whole" operator="greaterThanOrEqual" allowBlank="1" showInputMessage="1" showErrorMessage="1" error="Enter whole number only." sqref="F18:F23 F12 C6:C8" xr:uid="{42EEF813-2FAF-4721-B4C5-441977705C20}">
      <formula1>-1</formula1>
    </dataValidation>
    <dataValidation type="whole" operator="greaterThanOrEqual" allowBlank="1" showInputMessage="1" showErrorMessage="1" error="Enter whole number only." sqref="F33" xr:uid="{D538EC00-3F63-42DC-B506-1E0110F5535E}">
      <formula1>0</formula1>
    </dataValidation>
    <dataValidation type="list" allowBlank="1" showErrorMessage="1" prompt="Delete committed/pending source fields that are not used. Select source fields A-D, right click delete, &quot;shift cells up&quot; option. If you need to add another source field: select A-D, right click to insert, &quot;shift cells down&quot; option." sqref="A24:A31" xr:uid="{3FDB3F10-7CB5-401C-8013-D5F7B64872D5}">
      <formula1>$B$45:$B$48</formula1>
    </dataValidation>
  </dataValidations>
  <hyperlinks>
    <hyperlink ref="G23" r:id="rId1" xr:uid="{E67B1B7E-11C0-4C93-8CA5-1A6EC41CE48C}"/>
  </hyperlinks>
  <printOptions horizontalCentered="1"/>
  <pageMargins left="0.7" right="0.7" top="0.75" bottom="0.75" header="0.3" footer="0.3"/>
  <pageSetup scale="63" orientation="portrait" verticalDpi="360" r:id="rId2"/>
  <extLst>
    <ext xmlns:x14="http://schemas.microsoft.com/office/spreadsheetml/2009/9/main" uri="{CCE6A557-97BC-4b89-ADB6-D9C93CAAB3DF}">
      <x14:dataValidations xmlns:xm="http://schemas.microsoft.com/office/excel/2006/main" count="1">
        <x14:dataValidation type="whole" errorStyle="warning" operator="lessThanOrEqual" allowBlank="1" showErrorMessage="1" errorTitle="Exceeds Leverage Sources" error="Please ensure the information on the &quot;Leverage Sources&quot; worksheet is complete and accurate." promptTitle="Exceeds Leverage Sources" prompt="Please ensure the information on the &quot;Leverage and Cost Containment&quot; worksheet is complete and accurate." xr:uid="{C6CCBD1F-6685-49AA-8EB6-95A5C201B492}">
          <x14:formula1>
            <xm:f>'1 - Leverage'!$D$18</xm:f>
          </x14:formula1>
          <xm:sqref>F24:F31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6" tint="0.39997558519241921"/>
    <pageSetUpPr fitToPage="1"/>
  </sheetPr>
  <dimension ref="A1:AE38"/>
  <sheetViews>
    <sheetView view="pageLayout" zoomScale="115" zoomScaleNormal="100" zoomScalePageLayoutView="115" workbookViewId="0">
      <selection activeCell="D23" sqref="D23"/>
    </sheetView>
  </sheetViews>
  <sheetFormatPr defaultColWidth="9.140625" defaultRowHeight="12.75" x14ac:dyDescent="0.25"/>
  <cols>
    <col min="1" max="1" width="19.5703125" style="106" customWidth="1"/>
    <col min="2" max="2" width="23.5703125" style="106" customWidth="1"/>
    <col min="3" max="3" width="14.5703125" style="106" customWidth="1"/>
    <col min="4" max="4" width="13.28515625" style="175" customWidth="1"/>
    <col min="5" max="5" width="13.28515625" style="106" customWidth="1"/>
    <col min="6" max="6" width="3.28515625" style="106" customWidth="1"/>
    <col min="7" max="7" width="18.140625" style="106" customWidth="1"/>
    <col min="8" max="8" width="26" style="106" customWidth="1"/>
    <col min="9" max="9" width="13.28515625" style="106" customWidth="1"/>
    <col min="10" max="10" width="9" style="106" customWidth="1"/>
    <col min="11" max="11" width="9.140625" style="106" customWidth="1"/>
    <col min="12" max="16384" width="9.140625" style="106"/>
  </cols>
  <sheetData>
    <row r="1" spans="1:31" ht="25.15" customHeight="1" thickBot="1" x14ac:dyDescent="0.3">
      <c r="A1" s="411" t="s">
        <v>181</v>
      </c>
      <c r="B1" s="411"/>
      <c r="C1" s="411"/>
      <c r="D1" s="411"/>
      <c r="E1" s="411"/>
      <c r="F1" s="411"/>
      <c r="G1" s="411"/>
      <c r="H1" s="411"/>
      <c r="I1" s="411"/>
    </row>
    <row r="2" spans="1:31" ht="18.75" customHeight="1" thickBot="1" x14ac:dyDescent="0.3">
      <c r="A2" s="310" t="s">
        <v>60</v>
      </c>
      <c r="B2" s="425">
        <f>SUMMARY!C10</f>
        <v>0</v>
      </c>
      <c r="C2" s="426"/>
      <c r="D2" s="426"/>
      <c r="E2" s="427"/>
      <c r="F2" s="144"/>
      <c r="G2" s="211" t="s">
        <v>108</v>
      </c>
      <c r="H2" s="195"/>
      <c r="I2" s="152" t="s">
        <v>64</v>
      </c>
      <c r="J2" s="145"/>
      <c r="L2" s="108"/>
      <c r="M2" s="108"/>
      <c r="N2" s="108"/>
      <c r="O2" s="108"/>
      <c r="P2" s="108"/>
      <c r="Q2" s="108"/>
      <c r="R2" s="108"/>
      <c r="S2" s="108"/>
      <c r="T2" s="108"/>
      <c r="U2" s="108"/>
      <c r="V2" s="108"/>
      <c r="W2" s="108"/>
      <c r="X2" s="108"/>
      <c r="Y2" s="108"/>
      <c r="Z2" s="108"/>
      <c r="AA2" s="108"/>
      <c r="AB2" s="108"/>
      <c r="AC2" s="108"/>
      <c r="AD2" s="108"/>
      <c r="AE2" s="108"/>
    </row>
    <row r="3" spans="1:31" ht="18.75" customHeight="1" x14ac:dyDescent="0.25">
      <c r="A3" s="311" t="s">
        <v>61</v>
      </c>
      <c r="B3" s="428">
        <f>SUMMARY!C11</f>
        <v>0</v>
      </c>
      <c r="C3" s="429"/>
      <c r="D3" s="429"/>
      <c r="E3" s="430"/>
      <c r="F3" s="146"/>
      <c r="G3" s="416" t="s">
        <v>54</v>
      </c>
      <c r="H3" s="417"/>
      <c r="I3" s="153">
        <f>'1 - Project Info'!G30</f>
        <v>0</v>
      </c>
      <c r="J3" s="147"/>
      <c r="L3" s="108"/>
      <c r="M3" s="108"/>
      <c r="N3" s="108"/>
      <c r="O3" s="108"/>
      <c r="P3" s="108"/>
      <c r="Q3" s="108"/>
      <c r="R3" s="108"/>
      <c r="S3" s="108"/>
      <c r="T3" s="108"/>
      <c r="U3" s="108"/>
      <c r="V3" s="108"/>
      <c r="W3" s="108"/>
      <c r="X3" s="108"/>
      <c r="Y3" s="108"/>
      <c r="Z3" s="108"/>
      <c r="AA3" s="108"/>
      <c r="AB3" s="108"/>
      <c r="AC3" s="108"/>
      <c r="AD3" s="108"/>
      <c r="AE3" s="108"/>
    </row>
    <row r="4" spans="1:31" s="111" customFormat="1" ht="18.75" customHeight="1" thickBot="1" x14ac:dyDescent="0.3">
      <c r="A4" s="312" t="s">
        <v>62</v>
      </c>
      <c r="B4" s="418">
        <f>'1 - Project Info'!B7</f>
        <v>0</v>
      </c>
      <c r="C4" s="419"/>
      <c r="D4" s="419"/>
      <c r="E4" s="420"/>
      <c r="F4" s="146"/>
      <c r="G4" s="421" t="s">
        <v>210</v>
      </c>
      <c r="H4" s="422"/>
      <c r="I4" s="154">
        <f>'1 - Project Info'!G31+'1 - Project Info'!G32</f>
        <v>0</v>
      </c>
      <c r="J4" s="147"/>
      <c r="L4" s="151"/>
      <c r="M4" s="151"/>
      <c r="N4" s="151"/>
      <c r="O4" s="151"/>
      <c r="P4" s="151"/>
      <c r="Q4" s="151"/>
      <c r="R4" s="151"/>
      <c r="S4" s="151"/>
      <c r="T4" s="151"/>
      <c r="U4" s="151"/>
      <c r="V4" s="151"/>
      <c r="W4" s="151"/>
      <c r="X4" s="151"/>
      <c r="Y4" s="151"/>
      <c r="Z4" s="151"/>
      <c r="AA4" s="151"/>
      <c r="AB4" s="151"/>
      <c r="AC4" s="151"/>
      <c r="AD4" s="151"/>
      <c r="AE4" s="151"/>
    </row>
    <row r="5" spans="1:31" s="111" customFormat="1" ht="18.75" customHeight="1" thickBot="1" x14ac:dyDescent="0.3">
      <c r="F5" s="146"/>
      <c r="G5" s="200" t="s">
        <v>68</v>
      </c>
      <c r="H5" s="165"/>
      <c r="I5" s="154">
        <f>'1 - Project Info'!G36</f>
        <v>0</v>
      </c>
      <c r="J5" s="147"/>
      <c r="L5" s="151"/>
      <c r="M5" s="151"/>
      <c r="N5" s="151"/>
      <c r="O5" s="151"/>
      <c r="P5" s="151"/>
      <c r="Q5" s="151"/>
      <c r="R5" s="151"/>
      <c r="S5" s="151"/>
      <c r="T5" s="151"/>
      <c r="U5" s="151"/>
      <c r="V5" s="151"/>
      <c r="W5" s="151"/>
      <c r="X5" s="151"/>
      <c r="Y5" s="151"/>
      <c r="Z5" s="151"/>
      <c r="AA5" s="151"/>
      <c r="AB5" s="151"/>
      <c r="AC5" s="151"/>
      <c r="AD5" s="151"/>
      <c r="AE5" s="151"/>
    </row>
    <row r="6" spans="1:31" s="111" customFormat="1" ht="19.149999999999999" customHeight="1" thickBot="1" x14ac:dyDescent="0.3">
      <c r="A6" s="579" t="s">
        <v>67</v>
      </c>
      <c r="B6" s="580"/>
      <c r="C6" s="581" t="s">
        <v>107</v>
      </c>
      <c r="D6" s="582"/>
      <c r="E6" s="580"/>
      <c r="F6" s="146"/>
      <c r="G6" s="423" t="s">
        <v>176</v>
      </c>
      <c r="H6" s="424"/>
      <c r="I6" s="590">
        <v>0</v>
      </c>
      <c r="J6" s="147"/>
      <c r="L6" s="151"/>
      <c r="M6" s="151"/>
      <c r="N6" s="151"/>
      <c r="O6" s="151"/>
      <c r="P6" s="151"/>
      <c r="Q6" s="151"/>
      <c r="R6" s="151"/>
      <c r="S6" s="151"/>
      <c r="T6" s="151"/>
      <c r="U6" s="151"/>
      <c r="V6" s="151"/>
      <c r="W6" s="151"/>
      <c r="X6" s="151"/>
      <c r="Y6" s="151"/>
      <c r="Z6" s="151"/>
      <c r="AA6" s="151"/>
      <c r="AB6" s="151"/>
      <c r="AC6" s="151"/>
      <c r="AD6" s="151"/>
      <c r="AE6" s="151"/>
    </row>
    <row r="7" spans="1:31" s="111" customFormat="1" ht="19.149999999999999" customHeight="1" thickBot="1" x14ac:dyDescent="0.3">
      <c r="A7" s="148"/>
      <c r="B7" s="149"/>
      <c r="C7" s="149"/>
      <c r="D7" s="150"/>
      <c r="E7" s="149"/>
      <c r="F7" s="146"/>
      <c r="G7" s="203" t="s">
        <v>99</v>
      </c>
      <c r="H7" s="299"/>
      <c r="I7" s="84" t="e">
        <f>-((I6-I5)/I6)</f>
        <v>#DIV/0!</v>
      </c>
      <c r="J7" s="147"/>
      <c r="L7" s="151"/>
      <c r="M7" s="151"/>
      <c r="N7" s="151"/>
      <c r="O7" s="151"/>
      <c r="P7" s="151"/>
      <c r="Q7" s="151"/>
      <c r="R7" s="151"/>
      <c r="S7" s="151"/>
      <c r="T7" s="151"/>
      <c r="U7" s="151"/>
      <c r="V7" s="151"/>
      <c r="W7" s="151"/>
      <c r="X7" s="151"/>
      <c r="Y7" s="151"/>
      <c r="Z7" s="151"/>
      <c r="AA7" s="151"/>
      <c r="AB7" s="151"/>
      <c r="AC7" s="151"/>
      <c r="AD7" s="151"/>
      <c r="AE7" s="151"/>
    </row>
    <row r="8" spans="1:31" s="111" customFormat="1" ht="18.75" customHeight="1" thickBot="1" x14ac:dyDescent="0.3">
      <c r="A8" s="407" t="s">
        <v>110</v>
      </c>
      <c r="B8" s="408"/>
      <c r="C8" s="155" t="s">
        <v>64</v>
      </c>
      <c r="D8" s="583" t="s">
        <v>65</v>
      </c>
      <c r="E8" s="155" t="s">
        <v>66</v>
      </c>
      <c r="F8" s="146"/>
      <c r="G8" s="204" t="s">
        <v>117</v>
      </c>
      <c r="H8" s="298"/>
      <c r="I8" s="591">
        <v>0</v>
      </c>
      <c r="J8" s="147"/>
      <c r="L8" s="151"/>
      <c r="M8" s="151"/>
      <c r="N8" s="151"/>
      <c r="O8" s="151"/>
      <c r="P8" s="151"/>
      <c r="Q8" s="151"/>
      <c r="R8" s="151"/>
      <c r="S8" s="151"/>
      <c r="T8" s="151"/>
      <c r="U8" s="151"/>
      <c r="V8" s="151"/>
      <c r="W8" s="151"/>
      <c r="X8" s="151"/>
      <c r="Y8" s="151"/>
      <c r="Z8" s="151"/>
      <c r="AA8" s="151"/>
      <c r="AB8" s="151"/>
      <c r="AC8" s="151"/>
      <c r="AD8" s="151"/>
      <c r="AE8" s="151"/>
    </row>
    <row r="9" spans="1:31" s="111" customFormat="1" ht="18.75" customHeight="1" x14ac:dyDescent="0.25">
      <c r="A9" s="405" t="s">
        <v>152</v>
      </c>
      <c r="B9" s="406"/>
      <c r="C9" s="156">
        <f>'1 - Value Gap'!H13</f>
        <v>0</v>
      </c>
      <c r="D9" s="584">
        <v>0</v>
      </c>
      <c r="E9" s="157">
        <f>D9*$B$6</f>
        <v>0</v>
      </c>
      <c r="F9" s="146"/>
      <c r="G9" s="204" t="s">
        <v>118</v>
      </c>
      <c r="H9" s="298"/>
      <c r="I9" s="84" t="e">
        <f>-((I8-I5)/I8)</f>
        <v>#DIV/0!</v>
      </c>
      <c r="J9" s="147"/>
      <c r="K9" s="151"/>
      <c r="L9" s="151"/>
      <c r="M9" s="151"/>
      <c r="N9" s="151"/>
      <c r="O9" s="151"/>
      <c r="P9" s="151"/>
      <c r="Q9" s="151"/>
      <c r="R9" s="151"/>
      <c r="S9" s="151"/>
      <c r="T9" s="151"/>
      <c r="U9" s="151"/>
      <c r="V9" s="151"/>
      <c r="W9" s="151"/>
      <c r="X9" s="151"/>
      <c r="Y9" s="151"/>
      <c r="Z9" s="151"/>
      <c r="AA9" s="151"/>
      <c r="AB9" s="151"/>
      <c r="AC9" s="151"/>
      <c r="AD9" s="151"/>
      <c r="AE9" s="151"/>
    </row>
    <row r="10" spans="1:31" s="111" customFormat="1" ht="18.75" customHeight="1" thickBot="1" x14ac:dyDescent="0.3">
      <c r="A10" s="412" t="s">
        <v>151</v>
      </c>
      <c r="B10" s="413"/>
      <c r="C10" s="255">
        <f>'1 - Value Gap'!H14</f>
        <v>0</v>
      </c>
      <c r="D10" s="585">
        <v>0</v>
      </c>
      <c r="E10" s="256">
        <f>D10*$B$6</f>
        <v>0</v>
      </c>
      <c r="F10" s="146"/>
      <c r="G10" s="399" t="s">
        <v>212</v>
      </c>
      <c r="H10" s="400"/>
      <c r="I10" s="592">
        <v>0</v>
      </c>
      <c r="J10" s="147"/>
      <c r="K10" s="151"/>
      <c r="L10" s="151"/>
      <c r="M10" s="151"/>
      <c r="N10" s="151"/>
      <c r="O10" s="151"/>
      <c r="P10" s="151"/>
      <c r="Q10" s="151"/>
      <c r="R10" s="151"/>
      <c r="S10" s="151"/>
      <c r="T10" s="151"/>
      <c r="U10" s="151"/>
      <c r="V10" s="151"/>
      <c r="W10" s="151"/>
      <c r="X10" s="151"/>
      <c r="Y10" s="151"/>
      <c r="Z10" s="151"/>
      <c r="AA10" s="151"/>
      <c r="AB10" s="151"/>
      <c r="AC10" s="151"/>
      <c r="AD10" s="151"/>
      <c r="AE10" s="151"/>
    </row>
    <row r="11" spans="1:31" s="111" customFormat="1" ht="18.75" customHeight="1" thickBot="1" x14ac:dyDescent="0.3">
      <c r="A11" s="414" t="s">
        <v>170</v>
      </c>
      <c r="B11" s="415"/>
      <c r="C11" s="315">
        <f>SUM(C9:C10)</f>
        <v>0</v>
      </c>
      <c r="D11" s="315">
        <f>SUM(D9:D10)</f>
        <v>0</v>
      </c>
      <c r="E11" s="89">
        <f>SUM(E9:E10)</f>
        <v>0</v>
      </c>
      <c r="F11" s="146"/>
      <c r="G11" s="401" t="s">
        <v>179</v>
      </c>
      <c r="H11" s="402"/>
      <c r="I11" s="86" t="e">
        <f>-((I5-(I10))/I5)</f>
        <v>#DIV/0!</v>
      </c>
      <c r="J11" s="147"/>
      <c r="K11" s="151"/>
      <c r="L11" s="151"/>
      <c r="M11" s="151"/>
      <c r="N11" s="151"/>
      <c r="O11" s="151"/>
      <c r="P11" s="151"/>
      <c r="Q11" s="151"/>
      <c r="R11" s="151"/>
      <c r="S11" s="151"/>
      <c r="T11" s="151"/>
      <c r="U11" s="151"/>
      <c r="V11" s="151"/>
      <c r="W11" s="151"/>
      <c r="X11" s="151"/>
      <c r="Y11" s="151"/>
      <c r="Z11" s="151"/>
      <c r="AA11" s="151"/>
      <c r="AB11" s="151"/>
      <c r="AC11" s="151"/>
      <c r="AD11" s="151"/>
      <c r="AE11" s="151"/>
    </row>
    <row r="12" spans="1:31" s="111" customFormat="1" ht="18" customHeight="1" x14ac:dyDescent="0.25">
      <c r="A12" s="409" t="s">
        <v>163</v>
      </c>
      <c r="B12" s="410"/>
      <c r="C12" s="586">
        <v>0</v>
      </c>
      <c r="D12" s="587">
        <v>0</v>
      </c>
      <c r="E12" s="314"/>
      <c r="F12" s="146"/>
      <c r="G12" s="200" t="s">
        <v>136</v>
      </c>
      <c r="H12" s="297"/>
      <c r="I12" s="154">
        <f>'1 - Project Info'!G42</f>
        <v>0</v>
      </c>
      <c r="J12" s="147"/>
      <c r="K12" s="151"/>
      <c r="L12" s="151"/>
      <c r="M12" s="151"/>
      <c r="N12" s="151"/>
      <c r="O12" s="151"/>
      <c r="P12" s="151"/>
      <c r="Q12" s="151"/>
      <c r="R12" s="151"/>
      <c r="S12" s="151"/>
      <c r="T12" s="151"/>
      <c r="U12" s="151"/>
      <c r="V12" s="151"/>
      <c r="W12" s="151"/>
      <c r="X12" s="151"/>
      <c r="Y12" s="151"/>
      <c r="Z12" s="151"/>
      <c r="AA12" s="151"/>
      <c r="AB12" s="151"/>
      <c r="AC12" s="151"/>
      <c r="AD12" s="151"/>
      <c r="AE12" s="151"/>
    </row>
    <row r="13" spans="1:31" s="108" customFormat="1" ht="17.45" customHeight="1" thickBot="1" x14ac:dyDescent="0.3">
      <c r="A13" s="403" t="s">
        <v>69</v>
      </c>
      <c r="B13" s="404"/>
      <c r="C13" s="320" t="e">
        <f>-((C12-(C11))/C12)</f>
        <v>#DIV/0!</v>
      </c>
      <c r="D13" s="316" t="e">
        <f>-((D12-(D11))/D12)</f>
        <v>#DIV/0!</v>
      </c>
      <c r="E13" s="313"/>
      <c r="F13" s="149"/>
      <c r="G13" s="201" t="s">
        <v>71</v>
      </c>
      <c r="H13" s="196"/>
      <c r="I13" s="159">
        <f>'1 - Project Info'!G43</f>
        <v>0</v>
      </c>
      <c r="J13" s="149"/>
      <c r="U13" s="158"/>
      <c r="V13" s="158"/>
      <c r="W13" s="158"/>
      <c r="X13" s="158"/>
      <c r="Y13" s="158"/>
      <c r="Z13" s="158"/>
      <c r="AA13" s="158"/>
      <c r="AB13" s="158"/>
      <c r="AC13" s="158"/>
      <c r="AD13" s="158"/>
    </row>
    <row r="14" spans="1:31" s="108" customFormat="1" ht="17.45" customHeight="1" thickBot="1" x14ac:dyDescent="0.3">
      <c r="A14" s="403" t="s">
        <v>178</v>
      </c>
      <c r="B14" s="404"/>
      <c r="C14" s="588">
        <v>0</v>
      </c>
      <c r="D14" s="589">
        <v>0</v>
      </c>
      <c r="E14" s="313"/>
      <c r="F14" s="149"/>
      <c r="G14" s="205" t="s">
        <v>100</v>
      </c>
      <c r="H14" s="197"/>
      <c r="I14" s="85">
        <f>SUM(I3:I5)+I13</f>
        <v>0</v>
      </c>
      <c r="J14" s="149"/>
      <c r="U14" s="158"/>
      <c r="V14" s="158"/>
      <c r="W14" s="158"/>
      <c r="X14" s="158"/>
      <c r="Y14" s="158"/>
      <c r="Z14" s="158"/>
      <c r="AA14" s="158"/>
      <c r="AB14" s="158"/>
      <c r="AC14" s="158"/>
      <c r="AD14" s="158"/>
    </row>
    <row r="15" spans="1:31" s="108" customFormat="1" ht="17.45" customHeight="1" thickBot="1" x14ac:dyDescent="0.3">
      <c r="A15" s="431" t="s">
        <v>179</v>
      </c>
      <c r="B15" s="432"/>
      <c r="C15" s="321" t="e">
        <f>-((C14-(C11))/C14)</f>
        <v>#DIV/0!</v>
      </c>
      <c r="D15" s="317" t="e">
        <f>-((D14-(D11))/D14)</f>
        <v>#DIV/0!</v>
      </c>
      <c r="E15" s="313"/>
      <c r="F15" s="149"/>
      <c r="G15" s="206" t="s">
        <v>109</v>
      </c>
      <c r="H15" s="198"/>
      <c r="I15" s="593">
        <v>0</v>
      </c>
      <c r="J15" s="149"/>
      <c r="U15" s="158"/>
      <c r="V15" s="158"/>
      <c r="W15" s="158"/>
      <c r="X15" s="158"/>
      <c r="Y15" s="158"/>
      <c r="Z15" s="158"/>
      <c r="AA15" s="158"/>
      <c r="AB15" s="158"/>
      <c r="AC15" s="158"/>
      <c r="AD15" s="158"/>
    </row>
    <row r="16" spans="1:31" s="108" customFormat="1" ht="17.45" customHeight="1" thickBot="1" x14ac:dyDescent="0.3">
      <c r="A16" s="106"/>
      <c r="B16" s="106"/>
      <c r="D16" s="309"/>
      <c r="E16" s="190"/>
      <c r="F16" s="149"/>
      <c r="G16" s="203" t="s">
        <v>69</v>
      </c>
      <c r="H16" s="299"/>
      <c r="I16" s="84" t="e">
        <f>-((I15-I14)/I15)</f>
        <v>#DIV/0!</v>
      </c>
      <c r="J16" s="149"/>
      <c r="U16" s="158"/>
      <c r="V16" s="158"/>
      <c r="W16" s="158"/>
      <c r="X16" s="158"/>
      <c r="Y16" s="158"/>
      <c r="Z16" s="158"/>
      <c r="AA16" s="158"/>
      <c r="AB16" s="158"/>
      <c r="AC16" s="158"/>
      <c r="AD16" s="158"/>
    </row>
    <row r="17" spans="1:10" ht="18.75" customHeight="1" thickBot="1" x14ac:dyDescent="0.3">
      <c r="A17" s="433" t="s">
        <v>124</v>
      </c>
      <c r="B17" s="434"/>
      <c r="C17" s="155" t="s">
        <v>64</v>
      </c>
      <c r="D17" s="583" t="s">
        <v>65</v>
      </c>
      <c r="E17" s="155" t="s">
        <v>66</v>
      </c>
      <c r="F17" s="158"/>
      <c r="G17" s="207" t="s">
        <v>115</v>
      </c>
      <c r="H17" s="199"/>
      <c r="I17" s="594">
        <v>0</v>
      </c>
      <c r="J17" s="158"/>
    </row>
    <row r="18" spans="1:10" ht="18.75" customHeight="1" x14ac:dyDescent="0.25">
      <c r="A18" s="202" t="s">
        <v>101</v>
      </c>
      <c r="B18" s="164"/>
      <c r="C18" s="186">
        <f>I34</f>
        <v>0</v>
      </c>
      <c r="D18" s="584">
        <v>0</v>
      </c>
      <c r="E18" s="186">
        <f>D18*$E$6</f>
        <v>0</v>
      </c>
      <c r="F18" s="108"/>
      <c r="G18" s="204" t="s">
        <v>116</v>
      </c>
      <c r="H18" s="298"/>
      <c r="I18" s="84" t="e">
        <f>-((I17-I14)/I17)</f>
        <v>#DIV/0!</v>
      </c>
      <c r="J18" s="108"/>
    </row>
    <row r="19" spans="1:10" ht="18.75" customHeight="1" thickBot="1" x14ac:dyDescent="0.3">
      <c r="A19" s="209" t="s">
        <v>102</v>
      </c>
      <c r="B19" s="212"/>
      <c r="C19" s="166">
        <f>'1 - Aff Gap'!F37</f>
        <v>0</v>
      </c>
      <c r="D19" s="585">
        <v>0</v>
      </c>
      <c r="E19" s="186">
        <f>D19*$E$6</f>
        <v>0</v>
      </c>
      <c r="F19" s="108"/>
      <c r="G19" s="399" t="s">
        <v>212</v>
      </c>
      <c r="H19" s="400"/>
      <c r="I19" s="592">
        <v>0</v>
      </c>
      <c r="J19" s="108"/>
    </row>
    <row r="20" spans="1:10" s="160" customFormat="1" ht="18.75" customHeight="1" thickBot="1" x14ac:dyDescent="0.3">
      <c r="A20" s="318" t="s">
        <v>103</v>
      </c>
      <c r="B20" s="319"/>
      <c r="C20" s="315">
        <f>SUM(C18:C19)</f>
        <v>0</v>
      </c>
      <c r="D20" s="315">
        <f>SUM(D18:D19)</f>
        <v>0</v>
      </c>
      <c r="E20" s="89">
        <f>D20*$E$6</f>
        <v>0</v>
      </c>
      <c r="F20" s="158"/>
      <c r="G20" s="401" t="s">
        <v>179</v>
      </c>
      <c r="H20" s="402"/>
      <c r="I20" s="86" t="e">
        <f>-((I14-(I19))/I14)</f>
        <v>#DIV/0!</v>
      </c>
    </row>
    <row r="21" spans="1:10" ht="18.600000000000001" customHeight="1" thickBot="1" x14ac:dyDescent="0.3">
      <c r="A21" s="409" t="s">
        <v>164</v>
      </c>
      <c r="B21" s="410"/>
      <c r="C21" s="586">
        <v>0</v>
      </c>
      <c r="D21" s="587">
        <v>0</v>
      </c>
      <c r="E21" s="190"/>
      <c r="F21" s="108"/>
    </row>
    <row r="22" spans="1:10" ht="18.75" customHeight="1" x14ac:dyDescent="0.25">
      <c r="A22" s="403" t="s">
        <v>69</v>
      </c>
      <c r="B22" s="404"/>
      <c r="C22" s="320" t="e">
        <f>-((C21-C18)/C21)</f>
        <v>#DIV/0!</v>
      </c>
      <c r="D22" s="316" t="e">
        <f>-((D21-D18)/D21)</f>
        <v>#DIV/0!</v>
      </c>
      <c r="E22" s="190"/>
      <c r="F22" s="108"/>
      <c r="G22" s="211" t="s">
        <v>110</v>
      </c>
      <c r="H22" s="195"/>
      <c r="I22" s="152" t="s">
        <v>64</v>
      </c>
    </row>
    <row r="23" spans="1:10" ht="18" customHeight="1" x14ac:dyDescent="0.25">
      <c r="A23" s="403" t="s">
        <v>177</v>
      </c>
      <c r="B23" s="404"/>
      <c r="C23" s="588">
        <v>0</v>
      </c>
      <c r="D23" s="589">
        <v>0</v>
      </c>
      <c r="E23" s="190"/>
      <c r="F23" s="108"/>
      <c r="G23" s="217" t="s">
        <v>122</v>
      </c>
      <c r="H23" s="187"/>
      <c r="I23" s="194">
        <f>'1 - Value Gap'!H13+'1 - Value Gap'!H14</f>
        <v>0</v>
      </c>
    </row>
    <row r="24" spans="1:10" ht="18" customHeight="1" thickBot="1" x14ac:dyDescent="0.3">
      <c r="A24" s="431" t="s">
        <v>179</v>
      </c>
      <c r="B24" s="432"/>
      <c r="C24" s="321" t="e">
        <f>-((C23-(C18))/C23)</f>
        <v>#DIV/0!</v>
      </c>
      <c r="D24" s="317" t="e">
        <f>-((D23-(D18))/D23)</f>
        <v>#DIV/0!</v>
      </c>
      <c r="E24" s="190"/>
      <c r="F24" s="108"/>
      <c r="G24" s="218" t="s">
        <v>175</v>
      </c>
      <c r="H24" s="219"/>
      <c r="I24" s="220">
        <f>SUM('1 - Value Gap'!H15:H22)</f>
        <v>0</v>
      </c>
    </row>
    <row r="25" spans="1:10" ht="18" customHeight="1" thickBot="1" x14ac:dyDescent="0.3">
      <c r="A25" s="161"/>
      <c r="B25" s="161"/>
      <c r="C25" s="161"/>
      <c r="D25" s="162"/>
      <c r="E25" s="163"/>
      <c r="F25" s="108"/>
      <c r="G25" s="215" t="s">
        <v>73</v>
      </c>
      <c r="H25" s="216"/>
      <c r="I25" s="87">
        <f>SUM(I23:I24)</f>
        <v>0</v>
      </c>
    </row>
    <row r="26" spans="1:10" ht="18.75" customHeight="1" thickBot="1" x14ac:dyDescent="0.3">
      <c r="A26" s="221" t="s">
        <v>123</v>
      </c>
      <c r="B26" s="300" t="s">
        <v>80</v>
      </c>
      <c r="C26" s="300" t="s">
        <v>81</v>
      </c>
      <c r="D26" s="301" t="s">
        <v>70</v>
      </c>
      <c r="E26" s="189"/>
      <c r="F26" s="108"/>
    </row>
    <row r="27" spans="1:10" ht="18.75" customHeight="1" thickBot="1" x14ac:dyDescent="0.3">
      <c r="A27" s="167" t="str">
        <f>'1 - Leverage'!B7</f>
        <v>Click to Enter</v>
      </c>
      <c r="B27" s="168">
        <f>'1 - Leverage'!D7</f>
        <v>0</v>
      </c>
      <c r="C27" s="169" t="str">
        <f>'1 - Leverage'!A7</f>
        <v>Click to Enter</v>
      </c>
      <c r="D27" s="170" t="str">
        <f>'1 - Leverage'!E7</f>
        <v>Click to Enter</v>
      </c>
      <c r="E27" s="190"/>
      <c r="F27" s="108"/>
      <c r="G27" s="208" t="s">
        <v>105</v>
      </c>
      <c r="H27" s="302"/>
      <c r="I27" s="155" t="s">
        <v>64</v>
      </c>
    </row>
    <row r="28" spans="1:10" ht="18.75" customHeight="1" x14ac:dyDescent="0.25">
      <c r="A28" s="171" t="str">
        <f>'1 - Leverage'!B8</f>
        <v>Click to Enter</v>
      </c>
      <c r="B28" s="172">
        <f>'1 - Leverage'!D8</f>
        <v>0</v>
      </c>
      <c r="C28" s="173" t="str">
        <f>'1 - Leverage'!A8</f>
        <v>Click to Enter</v>
      </c>
      <c r="D28" s="174" t="str">
        <f>'1 - Leverage'!E8</f>
        <v>Click to Enter</v>
      </c>
      <c r="E28" s="190"/>
      <c r="F28" s="108"/>
      <c r="G28" s="202" t="s">
        <v>75</v>
      </c>
      <c r="H28" s="164"/>
      <c r="I28" s="186">
        <f>'1 - Aff Gap'!F11</f>
        <v>0</v>
      </c>
    </row>
    <row r="29" spans="1:10" ht="18" customHeight="1" thickBot="1" x14ac:dyDescent="0.3">
      <c r="A29" s="171" t="str">
        <f>'1 - Leverage'!B9</f>
        <v>Click to Enter</v>
      </c>
      <c r="B29" s="172">
        <f>'1 - Leverage'!D9</f>
        <v>0</v>
      </c>
      <c r="C29" s="173" t="str">
        <f>'1 - Leverage'!A9</f>
        <v>Click to Enter</v>
      </c>
      <c r="D29" s="174" t="str">
        <f>'1 - Leverage'!E9</f>
        <v>Click to Enter</v>
      </c>
      <c r="E29" s="190"/>
      <c r="F29" s="108"/>
      <c r="G29" s="209" t="s">
        <v>76</v>
      </c>
      <c r="H29" s="213"/>
      <c r="I29" s="166">
        <f>'1 - Aff Gap'!F12</f>
        <v>0</v>
      </c>
    </row>
    <row r="30" spans="1:10" ht="18" customHeight="1" thickBot="1" x14ac:dyDescent="0.3">
      <c r="A30" s="171" t="str">
        <f>'1 - Leverage'!B10</f>
        <v>Click to Enter</v>
      </c>
      <c r="B30" s="172">
        <f>'1 - Leverage'!D10</f>
        <v>0</v>
      </c>
      <c r="C30" s="173" t="str">
        <f>'1 - Leverage'!A10</f>
        <v>Click to Enter</v>
      </c>
      <c r="D30" s="174" t="str">
        <f>'1 - Leverage'!E10</f>
        <v>Click to Enter</v>
      </c>
      <c r="E30" s="192"/>
      <c r="F30" s="108"/>
      <c r="G30" s="210" t="s">
        <v>78</v>
      </c>
      <c r="H30" s="88"/>
      <c r="I30" s="90">
        <f>SUM(I28:I29)</f>
        <v>0</v>
      </c>
    </row>
    <row r="31" spans="1:10" ht="18" customHeight="1" thickBot="1" x14ac:dyDescent="0.3">
      <c r="A31" s="171" t="str">
        <f>'1 - Leverage'!B11</f>
        <v>Click to Enter</v>
      </c>
      <c r="B31" s="172">
        <f>'1 - Leverage'!D11</f>
        <v>0</v>
      </c>
      <c r="C31" s="173" t="str">
        <f>'1 - Leverage'!A11</f>
        <v>Click to Enter</v>
      </c>
      <c r="D31" s="174" t="str">
        <f>'1 - Leverage'!E11</f>
        <v>Click to Enter</v>
      </c>
      <c r="E31" s="192"/>
      <c r="F31" s="108"/>
    </row>
    <row r="32" spans="1:10" ht="18" customHeight="1" thickBot="1" x14ac:dyDescent="0.3">
      <c r="A32" s="171" t="str">
        <f>'1 - Leverage'!B12</f>
        <v>Click to Enter</v>
      </c>
      <c r="B32" s="172">
        <f>'1 - Leverage'!D12</f>
        <v>0</v>
      </c>
      <c r="C32" s="173" t="str">
        <f>'1 - Leverage'!A12</f>
        <v>Click to Enter</v>
      </c>
      <c r="D32" s="174" t="str">
        <f>'1 - Leverage'!E12</f>
        <v>Click to Enter</v>
      </c>
      <c r="E32" s="190"/>
      <c r="F32" s="108"/>
      <c r="G32" s="208" t="s">
        <v>104</v>
      </c>
      <c r="H32" s="303"/>
      <c r="I32" s="155" t="s">
        <v>64</v>
      </c>
    </row>
    <row r="33" spans="1:9" ht="18" customHeight="1" x14ac:dyDescent="0.25">
      <c r="A33" s="171" t="str">
        <f>'1 - Leverage'!B13</f>
        <v>Click to Enter</v>
      </c>
      <c r="B33" s="172">
        <f>'1 - Leverage'!D13</f>
        <v>0</v>
      </c>
      <c r="C33" s="173" t="str">
        <f>'1 - Leverage'!A13</f>
        <v>Click to Enter</v>
      </c>
      <c r="D33" s="174" t="str">
        <f>'1 - Leverage'!E13</f>
        <v>Click to Enter</v>
      </c>
      <c r="E33" s="193"/>
      <c r="F33" s="108"/>
      <c r="G33" s="397" t="s">
        <v>211</v>
      </c>
      <c r="H33" s="398"/>
      <c r="I33" s="186">
        <f>'1 - Aff Gap'!F19+'1 - Aff Gap'!F20</f>
        <v>0</v>
      </c>
    </row>
    <row r="34" spans="1:9" ht="18" customHeight="1" x14ac:dyDescent="0.25">
      <c r="A34" s="171" t="str">
        <f>'1 - Leverage'!B14</f>
        <v>Click to Enter</v>
      </c>
      <c r="B34" s="172">
        <f>'1 - Leverage'!D14</f>
        <v>0</v>
      </c>
      <c r="C34" s="173" t="str">
        <f>'1 - Leverage'!A14</f>
        <v>Click to Enter</v>
      </c>
      <c r="D34" s="174" t="str">
        <f>'1 - Leverage'!E14</f>
        <v>Click to Enter</v>
      </c>
      <c r="E34" s="193"/>
      <c r="F34" s="108"/>
      <c r="G34" s="217" t="s">
        <v>121</v>
      </c>
      <c r="H34" s="187"/>
      <c r="I34" s="194">
        <f>'1 - Aff Gap'!F21</f>
        <v>0</v>
      </c>
    </row>
    <row r="35" spans="1:9" ht="19.899999999999999" customHeight="1" x14ac:dyDescent="0.25">
      <c r="A35" s="171" t="str">
        <f>'1 - Leverage'!B15</f>
        <v>Click to Enter</v>
      </c>
      <c r="B35" s="172">
        <f>'1 - Leverage'!D15</f>
        <v>0</v>
      </c>
      <c r="C35" s="173" t="str">
        <f>'1 - Leverage'!A15</f>
        <v>Click to Enter</v>
      </c>
      <c r="D35" s="174" t="str">
        <f>'1 - Leverage'!E15</f>
        <v>Click to Enter</v>
      </c>
      <c r="E35" s="193"/>
      <c r="F35" s="108"/>
      <c r="G35" s="200" t="s">
        <v>82</v>
      </c>
      <c r="H35" s="297"/>
      <c r="I35" s="176">
        <f>'1 - Aff Gap'!F22</f>
        <v>0</v>
      </c>
    </row>
    <row r="36" spans="1:9" ht="18.75" customHeight="1" x14ac:dyDescent="0.25">
      <c r="A36" s="171" t="str">
        <f>'1 - Leverage'!B16</f>
        <v>Click to Enter</v>
      </c>
      <c r="B36" s="172">
        <f>'1 - Leverage'!D16</f>
        <v>0</v>
      </c>
      <c r="C36" s="173" t="str">
        <f>'1 - Leverage'!A16</f>
        <v>Click to Enter</v>
      </c>
      <c r="D36" s="174" t="str">
        <f>'1 - Leverage'!E16</f>
        <v>Click to Enter</v>
      </c>
      <c r="E36" s="191"/>
      <c r="F36" s="108"/>
      <c r="G36" s="200" t="s">
        <v>83</v>
      </c>
      <c r="H36" s="297"/>
      <c r="I36" s="176">
        <f>'1 - Aff Gap'!F23</f>
        <v>0</v>
      </c>
    </row>
    <row r="37" spans="1:9" ht="18.75" customHeight="1" thickBot="1" x14ac:dyDescent="0.3">
      <c r="A37" s="305" t="str">
        <f>'1 - Leverage'!B17</f>
        <v>Click to Enter</v>
      </c>
      <c r="B37" s="306">
        <f>'1 - Leverage'!D17</f>
        <v>0</v>
      </c>
      <c r="C37" s="307" t="str">
        <f>'1 - Leverage'!A17</f>
        <v>Click to Enter</v>
      </c>
      <c r="D37" s="308" t="str">
        <f>'1 - Leverage'!E17</f>
        <v>Click to Enter</v>
      </c>
      <c r="E37" s="191"/>
      <c r="F37" s="108"/>
      <c r="G37" s="218" t="s">
        <v>175</v>
      </c>
      <c r="H37" s="219"/>
      <c r="I37" s="176">
        <f>SUM('1 - Aff Gap'!F24:F31)</f>
        <v>0</v>
      </c>
    </row>
    <row r="38" spans="1:9" ht="18.75" customHeight="1" thickBot="1" x14ac:dyDescent="0.3">
      <c r="F38" s="108"/>
      <c r="G38" s="214" t="s">
        <v>84</v>
      </c>
      <c r="H38" s="188"/>
      <c r="I38" s="87">
        <f>SUM(I33:I37)</f>
        <v>0</v>
      </c>
    </row>
  </sheetData>
  <sheetProtection algorithmName="SHA-512" hashValue="TYfaSXS2Ei2RyO4vprQ9N94BHDeQQVIBRY0LG7EiixdDVNpMn2vaq4vdjGmdfnrG6DqSTz/qSubs8Q5nv4kNVw==" saltValue="NsUFA7mt0bd3HcaXQxdWGg==" spinCount="100000" sheet="1" objects="1" scenarios="1" selectLockedCells="1"/>
  <mergeCells count="26">
    <mergeCell ref="A24:B24"/>
    <mergeCell ref="A14:B14"/>
    <mergeCell ref="A15:B15"/>
    <mergeCell ref="A21:B21"/>
    <mergeCell ref="A22:B22"/>
    <mergeCell ref="A23:B23"/>
    <mergeCell ref="A17:B17"/>
    <mergeCell ref="A13:B13"/>
    <mergeCell ref="A9:B9"/>
    <mergeCell ref="A8:B8"/>
    <mergeCell ref="A12:B12"/>
    <mergeCell ref="A1:I1"/>
    <mergeCell ref="A10:B10"/>
    <mergeCell ref="A11:B11"/>
    <mergeCell ref="G3:H3"/>
    <mergeCell ref="B4:E4"/>
    <mergeCell ref="G4:H4"/>
    <mergeCell ref="C6:D6"/>
    <mergeCell ref="G6:H6"/>
    <mergeCell ref="B2:E2"/>
    <mergeCell ref="B3:E3"/>
    <mergeCell ref="G33:H33"/>
    <mergeCell ref="G10:H10"/>
    <mergeCell ref="G11:H11"/>
    <mergeCell ref="G19:H19"/>
    <mergeCell ref="G20:H20"/>
  </mergeCells>
  <conditionalFormatting sqref="C13 C15">
    <cfRule type="cellIs" dxfId="36" priority="10" operator="greaterThan">
      <formula>0</formula>
    </cfRule>
  </conditionalFormatting>
  <conditionalFormatting sqref="C13 C15">
    <cfRule type="cellIs" dxfId="35" priority="9" operator="greaterThan">
      <formula>0</formula>
    </cfRule>
  </conditionalFormatting>
  <conditionalFormatting sqref="C24:D24">
    <cfRule type="cellIs" dxfId="34" priority="8" operator="greaterThan">
      <formula>0</formula>
    </cfRule>
  </conditionalFormatting>
  <conditionalFormatting sqref="C24:D24">
    <cfRule type="cellIs" dxfId="33" priority="7" operator="greaterThan">
      <formula>0</formula>
    </cfRule>
  </conditionalFormatting>
  <conditionalFormatting sqref="D13 D15">
    <cfRule type="cellIs" dxfId="32" priority="6" operator="greaterThan">
      <formula>0</formula>
    </cfRule>
  </conditionalFormatting>
  <conditionalFormatting sqref="D13 D15">
    <cfRule type="cellIs" dxfId="31" priority="5" operator="greaterThan">
      <formula>0</formula>
    </cfRule>
  </conditionalFormatting>
  <conditionalFormatting sqref="I11">
    <cfRule type="cellIs" dxfId="30" priority="4" operator="greaterThan">
      <formula>0</formula>
    </cfRule>
  </conditionalFormatting>
  <conditionalFormatting sqref="I11">
    <cfRule type="cellIs" dxfId="29" priority="3" operator="greaterThan">
      <formula>0</formula>
    </cfRule>
  </conditionalFormatting>
  <conditionalFormatting sqref="I20">
    <cfRule type="cellIs" dxfId="28" priority="2" operator="greaterThan">
      <formula>0</formula>
    </cfRule>
  </conditionalFormatting>
  <conditionalFormatting sqref="I20">
    <cfRule type="cellIs" dxfId="27" priority="1" operator="greaterThan">
      <formula>0</formula>
    </cfRule>
  </conditionalFormatting>
  <dataValidations count="8">
    <dataValidation allowBlank="1" showErrorMessage="1" sqref="E16" xr:uid="{E12FC719-DA0D-4648-93C1-487C79F14750}"/>
    <dataValidation allowBlank="1" prompt="Delete committed/pending source fields that are not used. Select source fields A-D, right click delete, &quot;shift cells up&quot; option. If you need to add another source field: select A-D, right click to insert, &quot;shift cells down&quot; option." sqref="G24 G37" xr:uid="{ACABDB52-BC83-46B3-A0AF-B64B33EFD5E5}"/>
    <dataValidation allowBlank="1" promptTitle="Review Multiple Sources" prompt="Review the Leverage Workbook and leverage documentation. If no committed leverage is available, enter $0. If there are multiple committed sources, identify the source and amount on separate lines." sqref="I24" xr:uid="{75115978-67F7-4E2E-AB3B-F3EF34BF771F}"/>
    <dataValidation allowBlank="1" sqref="E17:E20 D16" xr:uid="{621CF914-9D45-4F46-9629-84FE370511DB}"/>
    <dataValidation errorStyle="information" allowBlank="1" showInputMessage="1" showErrorMessage="1" promptTitle="Do Not Use with CLT Requests" prompt="The Impact Fund Historical 80th Percentile is not applicable to CLT requests. Please disregard this field for CLT proposals." sqref="C12 C21" xr:uid="{9E83A508-506F-443A-B105-355B099EC70D}"/>
    <dataValidation allowBlank="1" showInputMessage="1" showErrorMessage="1" promptTitle="Do Not Use with CLT Requests" prompt="The Impact Fund Historical 80th Percentile is not applicable to CLT requests. Please disregard this field for CLT proposals." sqref="D23 D21 D12 D14" xr:uid="{28350ACA-82AE-416C-809A-3EB60C0195E0}"/>
    <dataValidation errorStyle="information" allowBlank="1" showErrorMessage="1" promptTitle="Do Not Use with CLT Requests" prompt="The Impact Fund Historical 80th Percentile is not applicable to CLT requests. Please disregard this field for CLT proposals." sqref="C14 C23 I10 I19" xr:uid="{A820567F-F672-4E89-89D4-CAF91289056E}"/>
    <dataValidation type="whole" operator="lessThanOrEqual" allowBlank="1" showInputMessage="1" showErrorMessage="1" sqref="D9:D10 D18:D19" xr:uid="{4BED2A4A-4392-4BA9-B724-9B26AD415FB6}">
      <formula1>C9</formula1>
    </dataValidation>
  </dataValidations>
  <printOptions horizontalCentered="1"/>
  <pageMargins left="0.25" right="0.25" top="0.25" bottom="0.25" header="0.3" footer="0.3"/>
  <pageSetup paperSize="17" scale="92" orientation="portrait" verticalDpi="360" r:id="rId1"/>
  <extLst>
    <ext xmlns:x14="http://schemas.microsoft.com/office/spreadsheetml/2009/9/main" uri="{CCE6A557-97BC-4b89-ADB6-D9C93CAAB3DF}">
      <x14:dataValidations xmlns:xm="http://schemas.microsoft.com/office/excel/2006/main" count="2">
        <x14:dataValidation type="whole" operator="lessThanOrEqual" allowBlank="1" showInputMessage="1" showErrorMessage="1" xr:uid="{16B124A5-5577-440F-8DF5-1768E457237D}">
          <x14:formula1>
            <xm:f>'1 - Value Gap'!H25</xm:f>
          </x14:formula1>
          <xm:sqref>B6</xm:sqref>
        </x14:dataValidation>
        <x14:dataValidation type="whole" operator="lessThanOrEqual" allowBlank="1" showInputMessage="1" showErrorMessage="1" xr:uid="{5792754A-B689-4495-B292-C196866B629E}">
          <x14:formula1>
            <xm:f>'1 - Aff Gap'!F33</xm:f>
          </x14:formula1>
          <xm:sqref>E6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6" tint="0.39997558519241921"/>
    <pageSetUpPr fitToPage="1"/>
  </sheetPr>
  <dimension ref="A1:M65"/>
  <sheetViews>
    <sheetView showGridLines="0" zoomScaleNormal="100" workbookViewId="0">
      <selection activeCell="B7" sqref="B7:G7"/>
    </sheetView>
  </sheetViews>
  <sheetFormatPr defaultColWidth="9.140625" defaultRowHeight="14.25" x14ac:dyDescent="0.2"/>
  <cols>
    <col min="1" max="1" width="1.5703125" style="2" customWidth="1"/>
    <col min="2" max="2" width="4.5703125" style="2" customWidth="1"/>
    <col min="3" max="3" width="25.28515625" style="2" customWidth="1"/>
    <col min="4" max="4" width="13.85546875" style="2" customWidth="1"/>
    <col min="5" max="5" width="17.5703125" style="2" customWidth="1"/>
    <col min="6" max="6" width="30.42578125" style="2" customWidth="1"/>
    <col min="7" max="7" width="24.140625" style="2" customWidth="1"/>
    <col min="8" max="8" width="59.28515625" style="2" customWidth="1"/>
    <col min="9" max="9" width="13.42578125" style="2" customWidth="1"/>
    <col min="10" max="12" width="9.140625" style="2" customWidth="1"/>
    <col min="13" max="16384" width="9.140625" style="2"/>
  </cols>
  <sheetData>
    <row r="1" spans="1:13" ht="27" customHeight="1" x14ac:dyDescent="0.3">
      <c r="A1" s="449" t="s">
        <v>63</v>
      </c>
      <c r="B1" s="450"/>
      <c r="C1" s="450"/>
      <c r="D1" s="450"/>
      <c r="E1" s="450"/>
      <c r="F1" s="450"/>
      <c r="G1" s="451"/>
      <c r="H1" s="7"/>
      <c r="I1" s="7"/>
    </row>
    <row r="2" spans="1:13" ht="19.899999999999999" customHeight="1" thickBot="1" x14ac:dyDescent="0.25">
      <c r="A2" s="452" t="s">
        <v>6</v>
      </c>
      <c r="B2" s="453"/>
      <c r="C2" s="453"/>
      <c r="D2" s="453"/>
      <c r="E2" s="453"/>
      <c r="F2" s="453"/>
      <c r="G2" s="454"/>
    </row>
    <row r="3" spans="1:13" ht="4.1500000000000004" customHeight="1" x14ac:dyDescent="0.2">
      <c r="A3" s="461" t="s">
        <v>183</v>
      </c>
      <c r="B3" s="462"/>
      <c r="C3" s="462"/>
      <c r="D3" s="462"/>
      <c r="E3" s="462"/>
      <c r="F3" s="462"/>
      <c r="G3" s="463"/>
    </row>
    <row r="4" spans="1:13" ht="0.75" customHeight="1" x14ac:dyDescent="0.2">
      <c r="A4" s="464"/>
      <c r="B4" s="465"/>
      <c r="C4" s="465"/>
      <c r="D4" s="465"/>
      <c r="E4" s="465"/>
      <c r="F4" s="465"/>
      <c r="G4" s="466"/>
    </row>
    <row r="5" spans="1:13" ht="78.75" customHeight="1" thickBot="1" x14ac:dyDescent="0.25">
      <c r="A5" s="467"/>
      <c r="B5" s="468"/>
      <c r="C5" s="468"/>
      <c r="D5" s="468"/>
      <c r="E5" s="468"/>
      <c r="F5" s="468"/>
      <c r="G5" s="469"/>
    </row>
    <row r="6" spans="1:13" ht="18.75" customHeight="1" thickBot="1" x14ac:dyDescent="0.3">
      <c r="A6" s="8"/>
      <c r="B6" s="455" t="s">
        <v>182</v>
      </c>
      <c r="C6" s="456"/>
      <c r="D6" s="456"/>
      <c r="E6" s="456"/>
      <c r="F6" s="456"/>
      <c r="G6" s="457"/>
      <c r="H6" s="258"/>
    </row>
    <row r="7" spans="1:13" ht="16.899999999999999" customHeight="1" thickBot="1" x14ac:dyDescent="0.25">
      <c r="A7" s="8"/>
      <c r="B7" s="458"/>
      <c r="C7" s="459"/>
      <c r="D7" s="459"/>
      <c r="E7" s="459"/>
      <c r="F7" s="459"/>
      <c r="G7" s="460"/>
      <c r="H7" s="277" t="s">
        <v>208</v>
      </c>
    </row>
    <row r="8" spans="1:13" ht="15.75" customHeight="1" thickBot="1" x14ac:dyDescent="0.25">
      <c r="A8" s="71" t="s">
        <v>171</v>
      </c>
      <c r="B8" s="46"/>
      <c r="C8" s="5"/>
      <c r="D8" s="9"/>
      <c r="E8" s="9"/>
      <c r="F8" s="9"/>
      <c r="G8" s="10"/>
    </row>
    <row r="9" spans="1:13" ht="15.75" customHeight="1" thickBot="1" x14ac:dyDescent="0.25">
      <c r="A9" s="8"/>
      <c r="B9" s="44" t="s">
        <v>29</v>
      </c>
      <c r="C9" s="9"/>
      <c r="D9" s="9"/>
      <c r="E9" s="9"/>
      <c r="F9" s="79" t="s">
        <v>14</v>
      </c>
      <c r="G9" s="10"/>
    </row>
    <row r="10" spans="1:13" ht="15.75" customHeight="1" thickBot="1" x14ac:dyDescent="0.25">
      <c r="A10" s="8"/>
      <c r="B10" s="44" t="s">
        <v>129</v>
      </c>
      <c r="C10" s="9"/>
      <c r="D10" s="9"/>
      <c r="E10" s="9"/>
      <c r="F10" s="79" t="s">
        <v>14</v>
      </c>
      <c r="G10" s="10"/>
    </row>
    <row r="11" spans="1:13" ht="15.75" customHeight="1" thickBot="1" x14ac:dyDescent="0.25">
      <c r="A11" s="8"/>
      <c r="B11" s="9" t="s">
        <v>30</v>
      </c>
      <c r="C11" s="9"/>
      <c r="D11" s="9"/>
      <c r="E11" s="9"/>
      <c r="F11" s="79"/>
      <c r="G11" s="10"/>
    </row>
    <row r="12" spans="1:13" ht="15" customHeight="1" thickBot="1" x14ac:dyDescent="0.25">
      <c r="A12" s="8"/>
      <c r="B12" s="9" t="s">
        <v>31</v>
      </c>
      <c r="C12" s="9"/>
      <c r="D12" s="9"/>
      <c r="E12" s="9"/>
      <c r="F12" s="79"/>
      <c r="G12" s="10"/>
    </row>
    <row r="13" spans="1:13" ht="15.75" thickBot="1" x14ac:dyDescent="0.25">
      <c r="A13" s="8"/>
      <c r="B13" s="9" t="s">
        <v>32</v>
      </c>
      <c r="C13" s="9"/>
      <c r="D13" s="9"/>
      <c r="E13" s="9"/>
      <c r="F13" s="79"/>
      <c r="G13" s="10"/>
      <c r="M13" s="5"/>
    </row>
    <row r="14" spans="1:13" ht="15.75" thickBot="1" x14ac:dyDescent="0.25">
      <c r="A14" s="8"/>
      <c r="B14" s="9" t="s">
        <v>57</v>
      </c>
      <c r="C14" s="9"/>
      <c r="D14" s="9"/>
      <c r="E14" s="9"/>
      <c r="F14" s="79"/>
      <c r="G14" s="10"/>
      <c r="M14" s="5"/>
    </row>
    <row r="15" spans="1:13" ht="15.75" customHeight="1" thickBot="1" x14ac:dyDescent="0.3">
      <c r="A15" s="8"/>
      <c r="B15" s="12" t="s">
        <v>33</v>
      </c>
      <c r="C15" s="9"/>
      <c r="D15" s="80" t="s">
        <v>14</v>
      </c>
      <c r="E15" s="18" t="s">
        <v>53</v>
      </c>
      <c r="F15" s="79"/>
      <c r="G15" s="16"/>
    </row>
    <row r="16" spans="1:13" ht="15.75" customHeight="1" thickBot="1" x14ac:dyDescent="0.3">
      <c r="A16" s="8"/>
      <c r="B16" s="12" t="s">
        <v>37</v>
      </c>
      <c r="C16" s="9"/>
      <c r="D16" s="53"/>
      <c r="E16" s="52"/>
      <c r="F16" s="79" t="s">
        <v>14</v>
      </c>
      <c r="G16" s="16"/>
    </row>
    <row r="17" spans="1:8" ht="15.75" customHeight="1" thickBot="1" x14ac:dyDescent="0.25">
      <c r="A17" s="8"/>
      <c r="B17" s="9" t="s">
        <v>2</v>
      </c>
      <c r="C17" s="9"/>
      <c r="D17" s="5"/>
      <c r="E17" s="5"/>
      <c r="F17" s="79" t="s">
        <v>14</v>
      </c>
      <c r="G17" s="16"/>
    </row>
    <row r="18" spans="1:8" ht="15" x14ac:dyDescent="0.2">
      <c r="A18" s="8"/>
      <c r="B18" s="9"/>
      <c r="C18" s="9"/>
      <c r="D18" s="9"/>
      <c r="E18" s="9"/>
      <c r="F18" s="9"/>
      <c r="G18" s="10"/>
    </row>
    <row r="19" spans="1:8" ht="15.75" customHeight="1" thickBot="1" x14ac:dyDescent="0.25">
      <c r="A19" s="59" t="s">
        <v>7</v>
      </c>
      <c r="B19" s="12"/>
      <c r="C19" s="9"/>
      <c r="D19" s="19"/>
      <c r="E19" s="19"/>
      <c r="F19" s="15"/>
      <c r="G19" s="16"/>
    </row>
    <row r="20" spans="1:8" ht="15.75" customHeight="1" thickBot="1" x14ac:dyDescent="0.25">
      <c r="A20" s="8"/>
      <c r="B20" s="12" t="s">
        <v>34</v>
      </c>
      <c r="C20" s="9"/>
      <c r="D20" s="19"/>
      <c r="E20" s="19"/>
      <c r="F20" s="79"/>
      <c r="G20" s="16"/>
    </row>
    <row r="21" spans="1:8" ht="15.75" customHeight="1" thickBot="1" x14ac:dyDescent="0.25">
      <c r="A21" s="8"/>
      <c r="B21" s="12" t="s">
        <v>35</v>
      </c>
      <c r="C21" s="9"/>
      <c r="D21" s="19"/>
      <c r="E21" s="19"/>
      <c r="F21" s="79"/>
      <c r="G21" s="16"/>
    </row>
    <row r="22" spans="1:8" ht="15.75" customHeight="1" thickBot="1" x14ac:dyDescent="0.25">
      <c r="A22" s="8"/>
      <c r="B22" s="12" t="s">
        <v>36</v>
      </c>
      <c r="C22" s="9"/>
      <c r="D22" s="19"/>
      <c r="E22" s="19"/>
      <c r="F22" s="21">
        <f>SUM(F20*F21)</f>
        <v>0</v>
      </c>
      <c r="G22" s="16"/>
    </row>
    <row r="23" spans="1:8" ht="15.75" customHeight="1" thickBot="1" x14ac:dyDescent="0.25">
      <c r="A23" s="8"/>
      <c r="B23" s="12" t="s">
        <v>51</v>
      </c>
      <c r="C23" s="9"/>
      <c r="D23" s="19"/>
      <c r="E23" s="19"/>
      <c r="F23" s="57">
        <f>F22/43560</f>
        <v>0</v>
      </c>
      <c r="G23" s="16"/>
    </row>
    <row r="24" spans="1:8" ht="15" x14ac:dyDescent="0.2">
      <c r="A24" s="8"/>
      <c r="B24" s="9"/>
      <c r="C24" s="9"/>
      <c r="D24" s="9"/>
      <c r="E24" s="9"/>
      <c r="F24" s="9"/>
      <c r="G24" s="10"/>
    </row>
    <row r="25" spans="1:8" s="179" customFormat="1" ht="15.75" thickBot="1" x14ac:dyDescent="0.25">
      <c r="A25" s="182" t="s">
        <v>112</v>
      </c>
      <c r="B25" s="183"/>
      <c r="C25" s="183"/>
      <c r="D25" s="178"/>
      <c r="E25" s="178"/>
      <c r="F25" s="178"/>
      <c r="G25" s="285"/>
    </row>
    <row r="26" spans="1:8" s="179" customFormat="1" ht="15.75" customHeight="1" thickBot="1" x14ac:dyDescent="0.25">
      <c r="A26" s="184"/>
      <c r="B26" s="183" t="s">
        <v>130</v>
      </c>
      <c r="C26" s="185"/>
      <c r="F26" s="177" t="s">
        <v>14</v>
      </c>
      <c r="G26" s="16"/>
      <c r="H26" s="286"/>
    </row>
    <row r="27" spans="1:8" ht="15.75" customHeight="1" x14ac:dyDescent="0.2">
      <c r="A27" s="180"/>
      <c r="B27" s="181"/>
      <c r="F27" s="19"/>
      <c r="G27" s="16"/>
      <c r="H27" s="287"/>
    </row>
    <row r="28" spans="1:8" ht="15.75" customHeight="1" thickBot="1" x14ac:dyDescent="0.25">
      <c r="A28" s="59" t="s">
        <v>28</v>
      </c>
      <c r="B28" s="20"/>
      <c r="C28" s="22"/>
      <c r="D28" s="22"/>
      <c r="E28" s="22"/>
      <c r="F28" s="22"/>
      <c r="G28" s="23"/>
    </row>
    <row r="29" spans="1:8" ht="21.75" customHeight="1" thickBot="1" x14ac:dyDescent="0.3">
      <c r="A29" s="8"/>
      <c r="B29" s="76" t="s">
        <v>165</v>
      </c>
      <c r="C29" s="78"/>
      <c r="D29" s="9"/>
      <c r="E29" s="9"/>
      <c r="F29" s="9"/>
      <c r="G29" s="77" t="s">
        <v>87</v>
      </c>
      <c r="H29" s="277" t="s">
        <v>184</v>
      </c>
    </row>
    <row r="30" spans="1:8" ht="15.75" customHeight="1" x14ac:dyDescent="0.2">
      <c r="A30" s="8"/>
      <c r="B30" s="15"/>
      <c r="C30" s="288" t="s">
        <v>131</v>
      </c>
      <c r="D30" s="54"/>
      <c r="E30" s="54"/>
      <c r="F30" s="54"/>
      <c r="G30" s="132">
        <v>0</v>
      </c>
    </row>
    <row r="31" spans="1:8" ht="15.75" customHeight="1" x14ac:dyDescent="0.2">
      <c r="A31" s="8"/>
      <c r="B31" s="15"/>
      <c r="C31" s="50" t="s">
        <v>86</v>
      </c>
      <c r="D31" s="49"/>
      <c r="E31" s="49"/>
      <c r="F31" s="49"/>
      <c r="G31" s="133">
        <v>0</v>
      </c>
    </row>
    <row r="32" spans="1:8" ht="15.75" customHeight="1" thickBot="1" x14ac:dyDescent="0.25">
      <c r="A32" s="8"/>
      <c r="B32" s="15"/>
      <c r="C32" s="259" t="s">
        <v>167</v>
      </c>
      <c r="D32" s="55"/>
      <c r="E32" s="101"/>
      <c r="F32" s="102"/>
      <c r="G32" s="134">
        <v>0</v>
      </c>
    </row>
    <row r="33" spans="1:11" ht="25.15" customHeight="1" thickBot="1" x14ac:dyDescent="0.25">
      <c r="A33" s="8"/>
      <c r="B33" s="15"/>
      <c r="C33" s="74" t="s">
        <v>56</v>
      </c>
      <c r="D33" s="51"/>
      <c r="E33" s="51"/>
      <c r="F33" s="51"/>
      <c r="G33" s="47">
        <f>SUM(G30:G32)</f>
        <v>0</v>
      </c>
      <c r="H33" s="14"/>
      <c r="I33" s="14"/>
      <c r="J33" s="14"/>
      <c r="K33" s="14"/>
    </row>
    <row r="34" spans="1:11" ht="15.75" customHeight="1" x14ac:dyDescent="0.2">
      <c r="A34" s="8"/>
      <c r="B34" s="15"/>
      <c r="C34" s="28"/>
      <c r="D34" s="28"/>
      <c r="E34" s="28"/>
      <c r="F34" s="28"/>
      <c r="G34" s="115"/>
      <c r="H34" s="25"/>
      <c r="I34" s="14"/>
      <c r="J34" s="14"/>
      <c r="K34" s="14"/>
    </row>
    <row r="35" spans="1:11" ht="15.75" thickBot="1" x14ac:dyDescent="0.25">
      <c r="A35" s="8"/>
      <c r="B35" s="24" t="s">
        <v>166</v>
      </c>
      <c r="C35" s="9"/>
      <c r="D35" s="9"/>
      <c r="E35" s="9"/>
      <c r="F35" s="9"/>
      <c r="G35" s="116"/>
      <c r="H35" s="25"/>
      <c r="I35" s="14"/>
      <c r="J35" s="14"/>
      <c r="K35" s="9"/>
    </row>
    <row r="36" spans="1:11" ht="32.450000000000003" customHeight="1" thickBot="1" x14ac:dyDescent="0.25">
      <c r="A36" s="8"/>
      <c r="B36" s="15"/>
      <c r="C36" s="440" t="s">
        <v>159</v>
      </c>
      <c r="D36" s="441"/>
      <c r="E36" s="441"/>
      <c r="F36" s="442"/>
      <c r="G36" s="136">
        <v>0</v>
      </c>
      <c r="H36" s="261"/>
      <c r="I36" s="14"/>
      <c r="J36" s="14"/>
      <c r="K36" s="14"/>
    </row>
    <row r="37" spans="1:11" ht="25.5" customHeight="1" thickBot="1" x14ac:dyDescent="0.25">
      <c r="A37" s="8"/>
      <c r="B37" s="15"/>
      <c r="C37" s="438" t="s">
        <v>55</v>
      </c>
      <c r="D37" s="439"/>
      <c r="E37" s="439"/>
      <c r="F37" s="439"/>
      <c r="G37" s="75">
        <f>SUM(G36:G36)</f>
        <v>0</v>
      </c>
    </row>
    <row r="38" spans="1:11" ht="24.75" customHeight="1" thickTop="1" thickBot="1" x14ac:dyDescent="0.25">
      <c r="A38" s="8"/>
      <c r="B38" s="15"/>
      <c r="C38" s="68" t="s">
        <v>5</v>
      </c>
      <c r="D38" s="69"/>
      <c r="E38" s="69"/>
      <c r="F38" s="69"/>
      <c r="G38" s="117">
        <f>G33+G37</f>
        <v>0</v>
      </c>
    </row>
    <row r="39" spans="1:11" ht="15.75" customHeight="1" thickTop="1" x14ac:dyDescent="0.2">
      <c r="A39" s="8"/>
      <c r="B39" s="9"/>
      <c r="C39" s="9"/>
      <c r="D39" s="9"/>
      <c r="E39" s="9"/>
      <c r="F39" s="9"/>
      <c r="G39" s="118"/>
    </row>
    <row r="40" spans="1:11" ht="15.75" thickBot="1" x14ac:dyDescent="0.25">
      <c r="A40" s="8"/>
      <c r="B40" s="24" t="s">
        <v>3</v>
      </c>
      <c r="C40" s="27"/>
      <c r="D40" s="9"/>
      <c r="E40" s="9"/>
      <c r="F40" s="9"/>
      <c r="G40" s="116"/>
      <c r="H40" s="25"/>
      <c r="I40" s="14"/>
      <c r="J40" s="14"/>
      <c r="K40" s="14"/>
    </row>
    <row r="41" spans="1:11" ht="15.75" customHeight="1" x14ac:dyDescent="0.2">
      <c r="A41" s="8"/>
      <c r="B41" s="15"/>
      <c r="C41" s="260" t="s">
        <v>168</v>
      </c>
      <c r="D41" s="49"/>
      <c r="E41" s="49"/>
      <c r="F41" s="49"/>
      <c r="G41" s="130">
        <v>0</v>
      </c>
    </row>
    <row r="42" spans="1:11" ht="15.75" customHeight="1" thickBot="1" x14ac:dyDescent="0.25">
      <c r="A42" s="8"/>
      <c r="B42" s="15"/>
      <c r="C42" s="50" t="s">
        <v>96</v>
      </c>
      <c r="D42" s="49"/>
      <c r="E42" s="49"/>
      <c r="F42" s="49"/>
      <c r="G42" s="129">
        <v>0</v>
      </c>
    </row>
    <row r="43" spans="1:11" ht="25.15" customHeight="1" thickTop="1" thickBot="1" x14ac:dyDescent="0.25">
      <c r="A43" s="8"/>
      <c r="B43" s="15"/>
      <c r="C43" s="68" t="s">
        <v>8</v>
      </c>
      <c r="D43" s="69"/>
      <c r="E43" s="69"/>
      <c r="F43" s="69"/>
      <c r="G43" s="119">
        <f>SUM(G41:G42)</f>
        <v>0</v>
      </c>
    </row>
    <row r="44" spans="1:11" ht="25.15" customHeight="1" thickTop="1" thickBot="1" x14ac:dyDescent="0.25">
      <c r="A44" s="8"/>
      <c r="B44" s="15"/>
      <c r="C44" s="68" t="s">
        <v>52</v>
      </c>
      <c r="D44" s="69"/>
      <c r="E44" s="69"/>
      <c r="F44" s="69"/>
      <c r="G44" s="119">
        <f>G38+G43</f>
        <v>0</v>
      </c>
    </row>
    <row r="45" spans="1:11" ht="15.75" customHeight="1" thickTop="1" x14ac:dyDescent="0.2">
      <c r="A45" s="8"/>
      <c r="B45" s="15"/>
      <c r="C45" s="28"/>
      <c r="D45" s="28"/>
      <c r="E45" s="28"/>
      <c r="F45" s="28"/>
      <c r="G45" s="120"/>
    </row>
    <row r="46" spans="1:11" ht="15.75" customHeight="1" thickBot="1" x14ac:dyDescent="0.3">
      <c r="A46" s="59" t="s">
        <v>27</v>
      </c>
      <c r="B46" s="29"/>
      <c r="C46" s="30"/>
      <c r="D46" s="30"/>
      <c r="E46" s="30"/>
      <c r="F46" s="30"/>
      <c r="G46" s="121"/>
    </row>
    <row r="47" spans="1:11" ht="20.25" customHeight="1" thickTop="1" thickBot="1" x14ac:dyDescent="0.25">
      <c r="A47" s="31"/>
      <c r="B47" s="125"/>
      <c r="C47" s="443" t="s">
        <v>119</v>
      </c>
      <c r="D47" s="444"/>
      <c r="E47" s="444"/>
      <c r="F47" s="445"/>
      <c r="G47" s="81">
        <v>0</v>
      </c>
    </row>
    <row r="48" spans="1:11" ht="15.75" customHeight="1" thickTop="1" x14ac:dyDescent="0.2">
      <c r="A48" s="8"/>
      <c r="B48" s="15"/>
      <c r="C48" s="28"/>
      <c r="D48" s="28"/>
      <c r="E48" s="28"/>
      <c r="F48" s="28"/>
      <c r="G48" s="26"/>
    </row>
    <row r="49" spans="1:7" ht="15.75" customHeight="1" thickBot="1" x14ac:dyDescent="0.25">
      <c r="A49" s="446" t="s">
        <v>21</v>
      </c>
      <c r="B49" s="447"/>
      <c r="C49" s="447"/>
      <c r="D49" s="447"/>
      <c r="E49" s="447"/>
      <c r="F49" s="447"/>
      <c r="G49" s="448"/>
    </row>
    <row r="50" spans="1:7" ht="100.5" customHeight="1" thickBot="1" x14ac:dyDescent="0.25">
      <c r="A50" s="435" t="s">
        <v>120</v>
      </c>
      <c r="B50" s="436"/>
      <c r="C50" s="436"/>
      <c r="D50" s="436"/>
      <c r="E50" s="436"/>
      <c r="F50" s="436"/>
      <c r="G50" s="437"/>
    </row>
    <row r="52" spans="1:7" ht="20.25" customHeight="1" x14ac:dyDescent="0.2"/>
    <row r="53" spans="1:7" x14ac:dyDescent="0.2">
      <c r="E53" s="14"/>
      <c r="F53" s="14"/>
    </row>
    <row r="54" spans="1:7" ht="15" hidden="1" x14ac:dyDescent="0.25">
      <c r="E54" s="11" t="s">
        <v>14</v>
      </c>
      <c r="F54" s="43" t="s">
        <v>14</v>
      </c>
    </row>
    <row r="55" spans="1:7" ht="15" hidden="1" x14ac:dyDescent="0.25">
      <c r="C55" s="11" t="s">
        <v>14</v>
      </c>
      <c r="E55" s="13" t="s">
        <v>42</v>
      </c>
      <c r="F55" s="43" t="s">
        <v>23</v>
      </c>
      <c r="G55" s="11" t="s">
        <v>14</v>
      </c>
    </row>
    <row r="56" spans="1:7" ht="15" hidden="1" x14ac:dyDescent="0.25">
      <c r="C56" s="11" t="s">
        <v>22</v>
      </c>
      <c r="E56" s="13" t="s">
        <v>43</v>
      </c>
      <c r="F56" s="43" t="s">
        <v>133</v>
      </c>
      <c r="G56" s="13" t="s">
        <v>16</v>
      </c>
    </row>
    <row r="57" spans="1:7" ht="15" hidden="1" x14ac:dyDescent="0.25">
      <c r="C57" s="11" t="s">
        <v>23</v>
      </c>
      <c r="E57" s="13" t="s">
        <v>45</v>
      </c>
      <c r="F57" s="43" t="s">
        <v>134</v>
      </c>
      <c r="G57" s="13" t="s">
        <v>17</v>
      </c>
    </row>
    <row r="58" spans="1:7" ht="15" hidden="1" x14ac:dyDescent="0.25">
      <c r="C58" s="11"/>
      <c r="E58" s="11" t="s">
        <v>126</v>
      </c>
      <c r="F58" s="43"/>
      <c r="G58" s="13" t="s">
        <v>18</v>
      </c>
    </row>
    <row r="59" spans="1:7" ht="15" hidden="1" x14ac:dyDescent="0.25">
      <c r="E59" s="11" t="s">
        <v>125</v>
      </c>
      <c r="F59" s="14"/>
      <c r="G59" s="13" t="s">
        <v>19</v>
      </c>
    </row>
    <row r="60" spans="1:7" ht="15" hidden="1" x14ac:dyDescent="0.25">
      <c r="C60" s="11" t="s">
        <v>14</v>
      </c>
      <c r="E60" s="13" t="s">
        <v>15</v>
      </c>
      <c r="F60" s="43" t="s">
        <v>14</v>
      </c>
      <c r="G60" s="17" t="s">
        <v>47</v>
      </c>
    </row>
    <row r="61" spans="1:7" ht="15" hidden="1" x14ac:dyDescent="0.25">
      <c r="C61" s="11" t="s">
        <v>44</v>
      </c>
      <c r="E61" s="11" t="s">
        <v>132</v>
      </c>
      <c r="F61" s="43" t="s">
        <v>38</v>
      </c>
    </row>
    <row r="62" spans="1:7" ht="15" hidden="1" x14ac:dyDescent="0.25">
      <c r="C62" s="11" t="s">
        <v>59</v>
      </c>
      <c r="E62" s="14"/>
      <c r="F62" s="43" t="s">
        <v>39</v>
      </c>
    </row>
    <row r="63" spans="1:7" ht="15" hidden="1" x14ac:dyDescent="0.25">
      <c r="C63" s="11" t="s">
        <v>46</v>
      </c>
      <c r="E63" s="14"/>
      <c r="F63" s="43" t="s">
        <v>40</v>
      </c>
    </row>
    <row r="64" spans="1:7" hidden="1" x14ac:dyDescent="0.2">
      <c r="E64" s="14"/>
      <c r="F64" s="43" t="s">
        <v>41</v>
      </c>
    </row>
    <row r="65" spans="5:6" x14ac:dyDescent="0.2">
      <c r="E65" s="14"/>
      <c r="F65" s="14"/>
    </row>
  </sheetData>
  <sheetProtection algorithmName="SHA-512" hashValue="gjhZAfpzhgNPGSYUjSXY9pPSkREceGG0EG7dqRdJdta1kbY7a4ZzJqZngQLFYxUO+Qb8693+piNVbos2VZGJhQ==" saltValue="yVAtfxwOtcSw4DTOMcrUdw==" spinCount="100000" sheet="1" objects="1" scenarios="1" selectLockedCells="1"/>
  <mergeCells count="10">
    <mergeCell ref="A1:G1"/>
    <mergeCell ref="A2:G2"/>
    <mergeCell ref="B6:G6"/>
    <mergeCell ref="B7:G7"/>
    <mergeCell ref="A3:G5"/>
    <mergeCell ref="A50:G50"/>
    <mergeCell ref="C37:F37"/>
    <mergeCell ref="C36:F36"/>
    <mergeCell ref="C47:F47"/>
    <mergeCell ref="A49:G49"/>
  </mergeCells>
  <conditionalFormatting sqref="G47">
    <cfRule type="cellIs" dxfId="26" priority="6" stopIfTrue="1" operator="greaterThan">
      <formula>$G$44</formula>
    </cfRule>
  </conditionalFormatting>
  <dataValidations count="14">
    <dataValidation type="list" allowBlank="1" showInputMessage="1" showErrorMessage="1" sqref="F10" xr:uid="{00000000-0002-0000-0200-000001000000}">
      <formula1>$C$60:$C$63</formula1>
    </dataValidation>
    <dataValidation type="list" allowBlank="1" showInputMessage="1" showErrorMessage="1" sqref="F16" xr:uid="{00000000-0002-0000-0200-000002000000}">
      <formula1>$F$60:$F$64</formula1>
    </dataValidation>
    <dataValidation type="list" allowBlank="1" showInputMessage="1" showErrorMessage="1" sqref="D15" xr:uid="{00000000-0002-0000-0200-000003000000}">
      <formula1>$F$54:$F$57</formula1>
    </dataValidation>
    <dataValidation allowBlank="1" showErrorMessage="1" sqref="D16" xr:uid="{00000000-0002-0000-0200-000006000000}"/>
    <dataValidation type="whole" operator="greaterThanOrEqual" allowBlank="1" showInputMessage="1" showErrorMessage="1" error="Enter whole numbers only" prompt="Include finished, above-ground square feet." sqref="F11" xr:uid="{00000000-0002-0000-0200-000007000000}">
      <formula1>1</formula1>
    </dataValidation>
    <dataValidation type="whole" errorStyle="warning" operator="lessThan" allowBlank="1" showInputMessage="1" showErrorMessage="1" errorTitle="No Value Gap" error="Value Gap is the gap between TDC and FMV. If you do not project a Value Gap, funds may not be awarded for Value Gap." sqref="G47" xr:uid="{00000000-0002-0000-0200-000008000000}">
      <formula1>G44</formula1>
    </dataValidation>
    <dataValidation type="whole" operator="lessThan" allowBlank="1" showInputMessage="1" showErrorMessage="1" errorTitle="Excessive Developer Fee" error="Cannot exceed 10 percent of TDC" sqref="G42" xr:uid="{00000000-0002-0000-0200-000009000000}">
      <formula1>0.1*G44</formula1>
    </dataValidation>
    <dataValidation type="list" allowBlank="1" showInputMessage="1" showErrorMessage="1" sqref="F26" xr:uid="{A0212734-A8A2-4625-84F8-371782D5D9C0}">
      <formula1>$C$55:$C$57</formula1>
    </dataValidation>
    <dataValidation allowBlank="1" sqref="F27" xr:uid="{1693C7E8-1B36-479D-95A1-A0CCF2D065AF}"/>
    <dataValidation type="list" allowBlank="1" showInputMessage="1" showErrorMessage="1" sqref="F17" xr:uid="{00000000-0002-0000-0200-000000000000}">
      <formula1>$G$55:$G$60</formula1>
    </dataValidation>
    <dataValidation type="list" allowBlank="1" showInputMessage="1" showErrorMessage="1" promptTitle="Choose One" sqref="D9:E10" xr:uid="{00000000-0002-0000-0200-000004000000}">
      <formula1>$E$57:$E$57</formula1>
    </dataValidation>
    <dataValidation type="list" allowBlank="1" showInputMessage="1" showErrorMessage="1" sqref="F9" xr:uid="{00000000-0002-0000-0200-000005000000}">
      <formula1>$E$54:$E$61</formula1>
    </dataValidation>
    <dataValidation type="whole" operator="greaterThanOrEqual" allowBlank="1" showInputMessage="1" showErrorMessage="1" error="Enter whole numbers only." sqref="F12 G36 G41 G30:G32" xr:uid="{31DE1649-FCDA-46D0-B485-E57EE68DC6A9}">
      <formula1>-1</formula1>
    </dataValidation>
    <dataValidation type="textLength" operator="lessThanOrEqual" allowBlank="1" showInputMessage="1" showErrorMessage="1" sqref="B7:G7" xr:uid="{F3A1C1C5-AE84-4B64-B74C-C0CD17EC73D2}">
      <formula1>70</formula1>
    </dataValidation>
  </dataValidations>
  <printOptions horizontalCentered="1" verticalCentered="1"/>
  <pageMargins left="0.5" right="0.5" top="0.25" bottom="0.25" header="0.25" footer="0.25"/>
  <pageSetup scale="5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6" tint="0.39997558519241921"/>
    <pageSetUpPr fitToPage="1"/>
  </sheetPr>
  <dimension ref="A1:H36"/>
  <sheetViews>
    <sheetView showGridLines="0" zoomScaleNormal="100" zoomScaleSheetLayoutView="80" workbookViewId="0">
      <selection activeCell="A7" sqref="A7"/>
    </sheetView>
  </sheetViews>
  <sheetFormatPr defaultColWidth="9.140625" defaultRowHeight="14.25" x14ac:dyDescent="0.2"/>
  <cols>
    <col min="1" max="1" width="28.7109375" style="2" customWidth="1"/>
    <col min="2" max="2" width="33.7109375" style="2" customWidth="1"/>
    <col min="3" max="3" width="37" style="2" customWidth="1"/>
    <col min="4" max="4" width="22.42578125" style="2" customWidth="1"/>
    <col min="5" max="5" width="18.7109375" style="2" customWidth="1"/>
    <col min="6" max="6" width="46" style="2" customWidth="1"/>
    <col min="7" max="7" width="39.85546875" style="139" bestFit="1" customWidth="1"/>
    <col min="8" max="8" width="28.7109375" style="2" bestFit="1" customWidth="1"/>
    <col min="9" max="9" width="28.85546875" style="2" customWidth="1"/>
    <col min="10" max="14" width="9.140625" style="2" customWidth="1"/>
    <col min="15" max="16384" width="9.140625" style="2"/>
  </cols>
  <sheetData>
    <row r="1" spans="1:8" ht="18.75" x14ac:dyDescent="0.2">
      <c r="A1" s="473" t="s">
        <v>63</v>
      </c>
      <c r="B1" s="474"/>
      <c r="C1" s="474"/>
      <c r="D1" s="474"/>
      <c r="E1" s="474"/>
      <c r="F1" s="475"/>
    </row>
    <row r="2" spans="1:8" ht="22.5" customHeight="1" thickBot="1" x14ac:dyDescent="0.25">
      <c r="A2" s="476" t="s">
        <v>94</v>
      </c>
      <c r="B2" s="477"/>
      <c r="C2" s="477"/>
      <c r="D2" s="477"/>
      <c r="E2" s="477"/>
      <c r="F2" s="478"/>
    </row>
    <row r="3" spans="1:8" ht="125.25" customHeight="1" x14ac:dyDescent="0.2">
      <c r="A3" s="479" t="s">
        <v>213</v>
      </c>
      <c r="B3" s="480"/>
      <c r="C3" s="480"/>
      <c r="D3" s="480"/>
      <c r="E3" s="480"/>
      <c r="F3" s="481"/>
      <c r="G3" s="140"/>
    </row>
    <row r="4" spans="1:8" ht="22.15" customHeight="1" thickBot="1" x14ac:dyDescent="0.25">
      <c r="A4" s="482" t="s">
        <v>206</v>
      </c>
      <c r="B4" s="483"/>
      <c r="C4" s="483"/>
      <c r="D4" s="483"/>
      <c r="E4" s="483"/>
      <c r="F4" s="484"/>
      <c r="H4" s="83"/>
    </row>
    <row r="5" spans="1:8" ht="15.75" thickBot="1" x14ac:dyDescent="0.25">
      <c r="A5" s="91"/>
      <c r="B5" s="99"/>
      <c r="C5" s="99"/>
      <c r="D5" s="99"/>
      <c r="E5" s="99"/>
      <c r="F5" s="99"/>
    </row>
    <row r="6" spans="1:8" ht="61.9" customHeight="1" thickBot="1" x14ac:dyDescent="0.25">
      <c r="A6" s="103" t="s">
        <v>0</v>
      </c>
      <c r="B6" s="103" t="s">
        <v>79</v>
      </c>
      <c r="C6" s="104" t="s">
        <v>128</v>
      </c>
      <c r="D6" s="104" t="s">
        <v>214</v>
      </c>
      <c r="E6" s="104" t="s">
        <v>95</v>
      </c>
      <c r="F6" s="104" t="s">
        <v>215</v>
      </c>
      <c r="H6" s="105"/>
    </row>
    <row r="7" spans="1:8" ht="20.100000000000001" customHeight="1" x14ac:dyDescent="0.2">
      <c r="A7" s="123" t="s">
        <v>14</v>
      </c>
      <c r="B7" s="124" t="s">
        <v>14</v>
      </c>
      <c r="C7" s="122"/>
      <c r="D7" s="93">
        <v>0</v>
      </c>
      <c r="E7" s="94" t="s">
        <v>14</v>
      </c>
      <c r="F7" s="100"/>
    </row>
    <row r="8" spans="1:8" ht="20.100000000000001" customHeight="1" x14ac:dyDescent="0.2">
      <c r="A8" s="123" t="s">
        <v>14</v>
      </c>
      <c r="B8" s="124" t="s">
        <v>14</v>
      </c>
      <c r="C8" s="122"/>
      <c r="D8" s="95">
        <v>0</v>
      </c>
      <c r="E8" s="94" t="s">
        <v>14</v>
      </c>
      <c r="F8" s="100"/>
    </row>
    <row r="9" spans="1:8" ht="20.100000000000001" customHeight="1" x14ac:dyDescent="0.2">
      <c r="A9" s="123" t="s">
        <v>14</v>
      </c>
      <c r="B9" s="124" t="s">
        <v>14</v>
      </c>
      <c r="C9" s="122"/>
      <c r="D9" s="95">
        <v>0</v>
      </c>
      <c r="E9" s="94" t="s">
        <v>14</v>
      </c>
      <c r="F9" s="100"/>
    </row>
    <row r="10" spans="1:8" ht="20.100000000000001" customHeight="1" x14ac:dyDescent="0.2">
      <c r="A10" s="123" t="s">
        <v>14</v>
      </c>
      <c r="B10" s="124" t="s">
        <v>14</v>
      </c>
      <c r="C10" s="122"/>
      <c r="D10" s="95">
        <v>0</v>
      </c>
      <c r="E10" s="94" t="s">
        <v>14</v>
      </c>
      <c r="F10" s="100"/>
    </row>
    <row r="11" spans="1:8" ht="20.100000000000001" customHeight="1" x14ac:dyDescent="0.2">
      <c r="A11" s="123" t="s">
        <v>14</v>
      </c>
      <c r="B11" s="124" t="s">
        <v>14</v>
      </c>
      <c r="C11" s="122"/>
      <c r="D11" s="95">
        <v>0</v>
      </c>
      <c r="E11" s="94" t="s">
        <v>14</v>
      </c>
      <c r="F11" s="100"/>
    </row>
    <row r="12" spans="1:8" ht="20.100000000000001" customHeight="1" x14ac:dyDescent="0.2">
      <c r="A12" s="123" t="s">
        <v>14</v>
      </c>
      <c r="B12" s="124" t="s">
        <v>14</v>
      </c>
      <c r="C12" s="122"/>
      <c r="D12" s="95">
        <v>0</v>
      </c>
      <c r="E12" s="94" t="s">
        <v>14</v>
      </c>
      <c r="F12" s="100"/>
      <c r="H12" s="5"/>
    </row>
    <row r="13" spans="1:8" ht="20.100000000000001" customHeight="1" x14ac:dyDescent="0.2">
      <c r="A13" s="123" t="s">
        <v>14</v>
      </c>
      <c r="B13" s="124" t="s">
        <v>14</v>
      </c>
      <c r="C13" s="122"/>
      <c r="D13" s="96">
        <v>0</v>
      </c>
      <c r="E13" s="94" t="s">
        <v>14</v>
      </c>
      <c r="F13" s="100"/>
      <c r="H13" s="5"/>
    </row>
    <row r="14" spans="1:8" ht="20.100000000000001" customHeight="1" x14ac:dyDescent="0.2">
      <c r="A14" s="123" t="s">
        <v>14</v>
      </c>
      <c r="B14" s="124" t="s">
        <v>14</v>
      </c>
      <c r="C14" s="122"/>
      <c r="D14" s="95">
        <v>0</v>
      </c>
      <c r="E14" s="94" t="s">
        <v>14</v>
      </c>
      <c r="F14" s="100"/>
      <c r="H14" s="5"/>
    </row>
    <row r="15" spans="1:8" ht="20.100000000000001" customHeight="1" x14ac:dyDescent="0.2">
      <c r="A15" s="123" t="s">
        <v>14</v>
      </c>
      <c r="B15" s="124" t="s">
        <v>14</v>
      </c>
      <c r="C15" s="122"/>
      <c r="D15" s="96">
        <v>0</v>
      </c>
      <c r="E15" s="94" t="s">
        <v>14</v>
      </c>
      <c r="F15" s="100"/>
      <c r="H15" s="5"/>
    </row>
    <row r="16" spans="1:8" ht="20.100000000000001" customHeight="1" x14ac:dyDescent="0.2">
      <c r="A16" s="123" t="s">
        <v>14</v>
      </c>
      <c r="B16" s="124" t="s">
        <v>14</v>
      </c>
      <c r="C16" s="122"/>
      <c r="D16" s="95">
        <v>0</v>
      </c>
      <c r="E16" s="94" t="s">
        <v>14</v>
      </c>
      <c r="F16" s="100"/>
      <c r="H16" s="5"/>
    </row>
    <row r="17" spans="1:8" ht="20.100000000000001" customHeight="1" thickBot="1" x14ac:dyDescent="0.25">
      <c r="A17" s="123" t="s">
        <v>14</v>
      </c>
      <c r="B17" s="124" t="s">
        <v>14</v>
      </c>
      <c r="C17" s="122"/>
      <c r="D17" s="97">
        <v>0</v>
      </c>
      <c r="E17" s="94" t="s">
        <v>14</v>
      </c>
      <c r="F17" s="100"/>
      <c r="H17" s="5"/>
    </row>
    <row r="18" spans="1:8" ht="24" customHeight="1" thickBot="1" x14ac:dyDescent="0.25">
      <c r="A18" s="92"/>
      <c r="B18" s="107"/>
      <c r="C18" s="141" t="s">
        <v>26</v>
      </c>
      <c r="D18" s="349">
        <f>SUM(D7:D17)</f>
        <v>0</v>
      </c>
      <c r="E18" s="107"/>
      <c r="F18" s="107"/>
      <c r="H18" s="5"/>
    </row>
    <row r="19" spans="1:8" ht="15" customHeight="1" x14ac:dyDescent="0.2">
      <c r="A19" s="5"/>
      <c r="B19" s="108"/>
      <c r="C19" s="109"/>
      <c r="D19" s="110"/>
      <c r="E19" s="108"/>
      <c r="F19" s="108"/>
      <c r="H19" s="5"/>
    </row>
    <row r="20" spans="1:8" ht="8.25" customHeight="1" x14ac:dyDescent="0.2">
      <c r="A20" s="5"/>
      <c r="B20" s="5"/>
      <c r="C20" s="5"/>
      <c r="D20" s="5"/>
      <c r="E20" s="5"/>
      <c r="F20" s="5"/>
    </row>
    <row r="21" spans="1:8" ht="15" customHeight="1" thickBot="1" x14ac:dyDescent="0.25">
      <c r="A21" s="447" t="s">
        <v>21</v>
      </c>
      <c r="B21" s="447"/>
      <c r="C21" s="447"/>
      <c r="D21" s="447"/>
      <c r="E21" s="447"/>
      <c r="F21" s="447"/>
    </row>
    <row r="22" spans="1:8" ht="94.9" customHeight="1" thickBot="1" x14ac:dyDescent="0.25">
      <c r="A22" s="470"/>
      <c r="B22" s="471"/>
      <c r="C22" s="471"/>
      <c r="D22" s="471"/>
      <c r="E22" s="471"/>
      <c r="F22" s="472"/>
    </row>
    <row r="23" spans="1:8" x14ac:dyDescent="0.2">
      <c r="A23" s="6"/>
      <c r="B23" s="6"/>
      <c r="C23" s="6"/>
      <c r="D23" s="6"/>
      <c r="E23" s="6"/>
    </row>
    <row r="24" spans="1:8" x14ac:dyDescent="0.2">
      <c r="A24" s="6"/>
      <c r="B24" s="6"/>
      <c r="C24" s="6"/>
      <c r="D24" s="6"/>
      <c r="E24" s="6"/>
    </row>
    <row r="25" spans="1:8" x14ac:dyDescent="0.2">
      <c r="A25" s="6"/>
      <c r="B25" s="6"/>
      <c r="C25" s="6"/>
      <c r="D25" s="6"/>
      <c r="E25" s="6"/>
    </row>
    <row r="26" spans="1:8" ht="13.9" hidden="1" customHeight="1" x14ac:dyDescent="0.2">
      <c r="A26" s="2" t="s">
        <v>85</v>
      </c>
      <c r="B26" s="2" t="s">
        <v>79</v>
      </c>
      <c r="C26" s="2" t="s">
        <v>98</v>
      </c>
    </row>
    <row r="27" spans="1:8" ht="13.9" hidden="1" customHeight="1" x14ac:dyDescent="0.2">
      <c r="A27" s="3" t="s">
        <v>14</v>
      </c>
      <c r="B27" s="3" t="s">
        <v>14</v>
      </c>
      <c r="C27" s="3" t="s">
        <v>14</v>
      </c>
    </row>
    <row r="28" spans="1:8" ht="13.9" hidden="1" customHeight="1" x14ac:dyDescent="0.2">
      <c r="A28" s="3" t="s">
        <v>9</v>
      </c>
      <c r="B28" s="3" t="s">
        <v>10</v>
      </c>
      <c r="C28" s="3" t="s">
        <v>22</v>
      </c>
    </row>
    <row r="29" spans="1:8" ht="13.9" hidden="1" customHeight="1" x14ac:dyDescent="0.2">
      <c r="A29" s="3" t="s">
        <v>174</v>
      </c>
      <c r="B29" s="3" t="s">
        <v>11</v>
      </c>
      <c r="C29" s="3" t="s">
        <v>23</v>
      </c>
    </row>
    <row r="30" spans="1:8" ht="13.9" hidden="1" customHeight="1" x14ac:dyDescent="0.2">
      <c r="A30" s="3"/>
      <c r="B30" s="3" t="s">
        <v>12</v>
      </c>
    </row>
    <row r="31" spans="1:8" ht="13.9" hidden="1" customHeight="1" x14ac:dyDescent="0.2">
      <c r="A31" s="289"/>
      <c r="B31" s="3" t="s">
        <v>13</v>
      </c>
    </row>
    <row r="32" spans="1:8" ht="13.9" hidden="1" customHeight="1" x14ac:dyDescent="0.2">
      <c r="A32" s="3"/>
      <c r="B32" s="3" t="s">
        <v>4</v>
      </c>
    </row>
    <row r="33" spans="1:2" ht="13.9" hidden="1" customHeight="1" x14ac:dyDescent="0.2">
      <c r="A33" s="3"/>
      <c r="B33" s="3" t="s">
        <v>1</v>
      </c>
    </row>
    <row r="34" spans="1:2" ht="13.9" hidden="1" customHeight="1" x14ac:dyDescent="0.2">
      <c r="A34" s="3"/>
      <c r="B34" s="3" t="s">
        <v>50</v>
      </c>
    </row>
    <row r="35" spans="1:2" ht="13.9" hidden="1" customHeight="1" x14ac:dyDescent="0.2">
      <c r="A35" s="3"/>
      <c r="B35" s="3" t="s">
        <v>24</v>
      </c>
    </row>
    <row r="36" spans="1:2" ht="13.9" hidden="1" customHeight="1" x14ac:dyDescent="0.2">
      <c r="B36" s="3" t="s">
        <v>91</v>
      </c>
    </row>
  </sheetData>
  <sheetProtection algorithmName="SHA-512" hashValue="FqjIS2uRU+dQ4k/HWoOSY02WtOp87iQLdDkfmVHMMA3Y/b0WYEVYbuM0ZXqKpsS8HfuucgG4NscqOBvz9KuyFA==" saltValue="1zgqhUIrkMpxwAB2agR4qA==" spinCount="100000" sheet="1" objects="1" scenarios="1" selectLockedCells="1"/>
  <mergeCells count="6">
    <mergeCell ref="A21:F21"/>
    <mergeCell ref="A22:F22"/>
    <mergeCell ref="A1:F1"/>
    <mergeCell ref="A2:F2"/>
    <mergeCell ref="A3:F3"/>
    <mergeCell ref="A4:F4"/>
  </mergeCells>
  <dataValidations count="4">
    <dataValidation type="list" allowBlank="1" showInputMessage="1" showErrorMessage="1" sqref="A7:A17" xr:uid="{EBE9F83C-3DE8-4717-85EB-1B01F5040C60}">
      <formula1>$A$27:$A$29</formula1>
    </dataValidation>
    <dataValidation type="list" allowBlank="1" showInputMessage="1" showErrorMessage="1" sqref="E7:E17" xr:uid="{00000000-0002-0000-0100-000002000000}">
      <formula1>$C$27:$C$29</formula1>
    </dataValidation>
    <dataValidation type="list" allowBlank="1" showInputMessage="1" showErrorMessage="1" sqref="B7:B17" xr:uid="{00000000-0002-0000-0100-000000000000}">
      <formula1>$B$27:$B$36</formula1>
    </dataValidation>
    <dataValidation type="whole" operator="greaterThanOrEqual" allowBlank="1" showInputMessage="1" showErrorMessage="1" error="Enter whole numbers only._x000a_" sqref="D7:D17" xr:uid="{DCE6678D-B913-47DD-A6B0-B0FD956B7E08}">
      <formula1>-1</formula1>
    </dataValidation>
  </dataValidations>
  <printOptions horizontalCentered="1" verticalCentered="1"/>
  <pageMargins left="0.25" right="0.25" top="0.25" bottom="0.25" header="0.25" footer="0.25"/>
  <pageSetup scale="7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6" tint="0.39997558519241921"/>
    <pageSetUpPr fitToPage="1"/>
  </sheetPr>
  <dimension ref="A1:J36"/>
  <sheetViews>
    <sheetView showGridLines="0" zoomScaleNormal="100" workbookViewId="0">
      <selection activeCell="H13" sqref="H13"/>
    </sheetView>
  </sheetViews>
  <sheetFormatPr defaultColWidth="9.140625" defaultRowHeight="12.75" x14ac:dyDescent="0.2"/>
  <cols>
    <col min="1" max="1" width="19.85546875" style="35" customWidth="1"/>
    <col min="2" max="2" width="9.140625" style="35" customWidth="1"/>
    <col min="3" max="6" width="9.140625" style="35"/>
    <col min="7" max="8" width="24" style="35" customWidth="1"/>
    <col min="9" max="9" width="9.140625" style="35"/>
    <col min="10" max="10" width="9.42578125" style="35" customWidth="1"/>
    <col min="11" max="16384" width="9.140625" style="35"/>
  </cols>
  <sheetData>
    <row r="1" spans="1:10" ht="23.45" customHeight="1" x14ac:dyDescent="0.3">
      <c r="A1" s="500" t="s">
        <v>63</v>
      </c>
      <c r="B1" s="501"/>
      <c r="C1" s="501"/>
      <c r="D1" s="501"/>
      <c r="E1" s="501"/>
      <c r="F1" s="501"/>
      <c r="G1" s="501"/>
      <c r="H1" s="502"/>
    </row>
    <row r="2" spans="1:10" ht="23.45" customHeight="1" thickBot="1" x14ac:dyDescent="0.25">
      <c r="A2" s="503" t="s">
        <v>20</v>
      </c>
      <c r="B2" s="504"/>
      <c r="C2" s="504"/>
      <c r="D2" s="504"/>
      <c r="E2" s="504"/>
      <c r="F2" s="504"/>
      <c r="G2" s="504"/>
      <c r="H2" s="505"/>
    </row>
    <row r="3" spans="1:10" ht="52.9" customHeight="1" thickBot="1" x14ac:dyDescent="0.25">
      <c r="A3" s="510" t="s">
        <v>185</v>
      </c>
      <c r="B3" s="511"/>
      <c r="C3" s="511"/>
      <c r="D3" s="511"/>
      <c r="E3" s="511"/>
      <c r="F3" s="511"/>
      <c r="G3" s="511"/>
      <c r="H3" s="512"/>
    </row>
    <row r="4" spans="1:10" ht="15.75" thickBot="1" x14ac:dyDescent="0.3">
      <c r="A4" s="506" t="s">
        <v>186</v>
      </c>
      <c r="B4" s="507"/>
      <c r="C4" s="507"/>
      <c r="D4" s="507"/>
      <c r="E4" s="507"/>
      <c r="F4" s="507"/>
      <c r="G4" s="507"/>
      <c r="H4" s="45"/>
      <c r="I4" s="4"/>
    </row>
    <row r="5" spans="1:10" ht="15.75" thickBot="1" x14ac:dyDescent="0.25">
      <c r="A5" s="508" t="s">
        <v>49</v>
      </c>
      <c r="B5" s="509"/>
      <c r="C5" s="509"/>
      <c r="D5" s="509"/>
      <c r="E5" s="509"/>
      <c r="F5" s="509"/>
      <c r="G5" s="509"/>
      <c r="H5" s="48">
        <f>'1 - Project Info'!G44</f>
        <v>0</v>
      </c>
      <c r="I5" s="4"/>
    </row>
    <row r="6" spans="1:10" ht="15.75" thickBot="1" x14ac:dyDescent="0.25">
      <c r="A6" s="498" t="s">
        <v>119</v>
      </c>
      <c r="B6" s="499"/>
      <c r="C6" s="499"/>
      <c r="D6" s="499"/>
      <c r="E6" s="499"/>
      <c r="F6" s="499"/>
      <c r="G6" s="499"/>
      <c r="H6" s="48">
        <f>'1 - Project Info'!G47</f>
        <v>0</v>
      </c>
      <c r="I6" s="4"/>
    </row>
    <row r="7" spans="1:10" ht="15.75" thickBot="1" x14ac:dyDescent="0.25">
      <c r="A7" s="490" t="s">
        <v>48</v>
      </c>
      <c r="B7" s="491"/>
      <c r="C7" s="491"/>
      <c r="D7" s="491"/>
      <c r="E7" s="491"/>
      <c r="F7" s="491"/>
      <c r="G7" s="491"/>
      <c r="H7" s="48">
        <f>H5-H6</f>
        <v>0</v>
      </c>
      <c r="I7" s="36"/>
      <c r="J7" s="37"/>
    </row>
    <row r="8" spans="1:10" ht="15.75" thickBot="1" x14ac:dyDescent="0.25">
      <c r="A8" s="252"/>
      <c r="B8" s="70"/>
      <c r="C8" s="70"/>
      <c r="D8" s="70"/>
      <c r="E8" s="70"/>
      <c r="F8" s="70"/>
      <c r="G8" s="70"/>
      <c r="H8" s="253"/>
      <c r="I8" s="36"/>
      <c r="J8" s="37"/>
    </row>
    <row r="9" spans="1:10" ht="15.75" thickBot="1" x14ac:dyDescent="0.25">
      <c r="A9" s="290" t="s">
        <v>160</v>
      </c>
      <c r="B9" s="291"/>
      <c r="C9" s="291"/>
      <c r="D9" s="291"/>
      <c r="E9" s="291"/>
      <c r="F9" s="291"/>
      <c r="G9" s="292"/>
      <c r="H9" s="48">
        <f>'1 - Project Info'!G30+'1 - Project Info'!G31</f>
        <v>0</v>
      </c>
      <c r="I9" s="225"/>
      <c r="J9" s="37"/>
    </row>
    <row r="10" spans="1:10" ht="15" x14ac:dyDescent="0.25">
      <c r="A10" s="33"/>
      <c r="B10" s="32"/>
      <c r="C10" s="32"/>
      <c r="D10" s="32"/>
      <c r="E10" s="32"/>
      <c r="F10" s="32"/>
      <c r="G10" s="32"/>
      <c r="H10" s="34"/>
      <c r="I10" s="4"/>
    </row>
    <row r="11" spans="1:10" ht="15" x14ac:dyDescent="0.25">
      <c r="A11" s="66" t="s">
        <v>187</v>
      </c>
      <c r="B11" s="32"/>
      <c r="C11" s="32"/>
      <c r="D11" s="32"/>
      <c r="E11" s="32"/>
      <c r="F11" s="32"/>
      <c r="G11" s="32"/>
      <c r="H11" s="60"/>
      <c r="I11" s="4"/>
    </row>
    <row r="12" spans="1:10" ht="15.75" thickBot="1" x14ac:dyDescent="0.3">
      <c r="A12" s="61" t="s">
        <v>97</v>
      </c>
      <c r="B12" s="62"/>
      <c r="C12" s="62"/>
      <c r="D12" s="62"/>
      <c r="E12" s="62"/>
      <c r="F12" s="62"/>
      <c r="G12" s="62"/>
      <c r="H12" s="39"/>
      <c r="I12" s="4"/>
    </row>
    <row r="13" spans="1:10" ht="15.75" customHeight="1" x14ac:dyDescent="0.2">
      <c r="A13" s="67" t="s">
        <v>188</v>
      </c>
      <c r="B13" s="40"/>
      <c r="C13" s="40"/>
      <c r="D13" s="40"/>
      <c r="E13" s="40"/>
      <c r="F13" s="40"/>
      <c r="G13" s="40"/>
      <c r="H13" s="254">
        <v>0</v>
      </c>
      <c r="I13" s="4"/>
    </row>
    <row r="14" spans="1:10" ht="15.75" customHeight="1" x14ac:dyDescent="0.2">
      <c r="A14" s="293" t="s">
        <v>157</v>
      </c>
      <c r="B14" s="291"/>
      <c r="C14" s="291"/>
      <c r="D14" s="291"/>
      <c r="E14" s="291"/>
      <c r="F14" s="291"/>
      <c r="G14" s="291"/>
      <c r="H14" s="127">
        <v>0</v>
      </c>
      <c r="I14" s="58"/>
    </row>
    <row r="15" spans="1:10" ht="15.75" customHeight="1" x14ac:dyDescent="0.2">
      <c r="A15" s="98" t="s">
        <v>70</v>
      </c>
      <c r="B15" s="496" t="s">
        <v>89</v>
      </c>
      <c r="C15" s="497"/>
      <c r="D15" s="497"/>
      <c r="E15" s="497"/>
      <c r="F15" s="497"/>
      <c r="G15" s="497"/>
      <c r="H15" s="127">
        <v>0</v>
      </c>
      <c r="I15" s="56"/>
    </row>
    <row r="16" spans="1:10" ht="15.75" customHeight="1" x14ac:dyDescent="0.2">
      <c r="A16" s="98" t="s">
        <v>88</v>
      </c>
      <c r="B16" s="496" t="s">
        <v>89</v>
      </c>
      <c r="C16" s="497"/>
      <c r="D16" s="497"/>
      <c r="E16" s="497"/>
      <c r="F16" s="497"/>
      <c r="G16" s="497"/>
      <c r="H16" s="127">
        <v>0</v>
      </c>
      <c r="I16" s="56"/>
    </row>
    <row r="17" spans="1:10" ht="15.75" customHeight="1" x14ac:dyDescent="0.2">
      <c r="A17" s="98" t="s">
        <v>88</v>
      </c>
      <c r="B17" s="496" t="s">
        <v>89</v>
      </c>
      <c r="C17" s="497"/>
      <c r="D17" s="497"/>
      <c r="E17" s="497"/>
      <c r="F17" s="497"/>
      <c r="G17" s="497"/>
      <c r="H17" s="127">
        <v>0</v>
      </c>
      <c r="I17" s="56"/>
    </row>
    <row r="18" spans="1:10" ht="15.75" customHeight="1" x14ac:dyDescent="0.2">
      <c r="A18" s="98" t="s">
        <v>88</v>
      </c>
      <c r="B18" s="496" t="s">
        <v>89</v>
      </c>
      <c r="C18" s="497"/>
      <c r="D18" s="497"/>
      <c r="E18" s="497"/>
      <c r="F18" s="497"/>
      <c r="G18" s="497"/>
      <c r="H18" s="127">
        <v>0</v>
      </c>
      <c r="I18" s="56"/>
    </row>
    <row r="19" spans="1:10" ht="15.75" customHeight="1" x14ac:dyDescent="0.2">
      <c r="A19" s="98" t="s">
        <v>88</v>
      </c>
      <c r="B19" s="496" t="s">
        <v>89</v>
      </c>
      <c r="C19" s="497"/>
      <c r="D19" s="497"/>
      <c r="E19" s="497"/>
      <c r="F19" s="497"/>
      <c r="G19" s="497"/>
      <c r="H19" s="127">
        <v>0</v>
      </c>
      <c r="I19" s="56"/>
    </row>
    <row r="20" spans="1:10" ht="15.75" customHeight="1" x14ac:dyDescent="0.2">
      <c r="A20" s="98" t="s">
        <v>88</v>
      </c>
      <c r="B20" s="496" t="s">
        <v>89</v>
      </c>
      <c r="C20" s="497"/>
      <c r="D20" s="497"/>
      <c r="E20" s="497"/>
      <c r="F20" s="497"/>
      <c r="G20" s="497"/>
      <c r="H20" s="127">
        <v>0</v>
      </c>
      <c r="I20" s="56"/>
    </row>
    <row r="21" spans="1:10" ht="15.75" customHeight="1" x14ac:dyDescent="0.2">
      <c r="A21" s="98" t="s">
        <v>88</v>
      </c>
      <c r="B21" s="496" t="s">
        <v>89</v>
      </c>
      <c r="C21" s="497"/>
      <c r="D21" s="497"/>
      <c r="E21" s="497"/>
      <c r="F21" s="497"/>
      <c r="G21" s="497"/>
      <c r="H21" s="127">
        <v>0</v>
      </c>
      <c r="I21" s="56"/>
    </row>
    <row r="22" spans="1:10" ht="15.75" customHeight="1" thickBot="1" x14ac:dyDescent="0.25">
      <c r="A22" s="98" t="s">
        <v>88</v>
      </c>
      <c r="B22" s="496" t="s">
        <v>89</v>
      </c>
      <c r="C22" s="497"/>
      <c r="D22" s="497"/>
      <c r="E22" s="497"/>
      <c r="F22" s="497"/>
      <c r="G22" s="497"/>
      <c r="H22" s="127">
        <v>0</v>
      </c>
      <c r="I22" s="56"/>
    </row>
    <row r="23" spans="1:10" ht="17.45" customHeight="1" thickBot="1" x14ac:dyDescent="0.25">
      <c r="A23" s="492" t="s">
        <v>189</v>
      </c>
      <c r="B23" s="493"/>
      <c r="C23" s="493"/>
      <c r="D23" s="493"/>
      <c r="E23" s="493"/>
      <c r="F23" s="493"/>
      <c r="G23" s="493"/>
      <c r="H23" s="63">
        <f>SUM(H13:H22)</f>
        <v>0</v>
      </c>
      <c r="I23" s="58" t="str">
        <f>IF(H23&gt;H7,"Please check figures; Contributions exceed Anticipated Value Gap",IF(H23&lt;H7,"Contributions do not equal need. Please ensure all Value Gap Contributions are entered in lines above.",""))</f>
        <v/>
      </c>
    </row>
    <row r="24" spans="1:10" ht="15" customHeight="1" thickBot="1" x14ac:dyDescent="0.25">
      <c r="A24" s="64"/>
      <c r="B24" s="65"/>
      <c r="C24" s="65"/>
      <c r="D24" s="65"/>
      <c r="E24" s="65"/>
      <c r="F24" s="65"/>
      <c r="G24" s="65"/>
      <c r="H24" s="1"/>
    </row>
    <row r="25" spans="1:10" ht="15.75" thickBot="1" x14ac:dyDescent="0.25">
      <c r="A25" s="494" t="s">
        <v>190</v>
      </c>
      <c r="B25" s="495"/>
      <c r="C25" s="495"/>
      <c r="D25" s="495"/>
      <c r="E25" s="495"/>
      <c r="F25" s="495"/>
      <c r="G25" s="495"/>
      <c r="H25" s="82"/>
      <c r="I25" s="72" t="str">
        <f>IF(H25=0,"Be sure to enter a number here","")</f>
        <v>Be sure to enter a number here</v>
      </c>
    </row>
    <row r="26" spans="1:10" ht="36" customHeight="1" thickBot="1" x14ac:dyDescent="0.3">
      <c r="A26" s="485" t="s">
        <v>144</v>
      </c>
      <c r="B26" s="486"/>
      <c r="C26" s="486"/>
      <c r="D26" s="486"/>
      <c r="E26" s="486"/>
      <c r="F26" s="486"/>
      <c r="G26" s="486"/>
      <c r="H26" s="73">
        <f>(H13)*H25</f>
        <v>0</v>
      </c>
      <c r="I26" s="38"/>
      <c r="J26" s="37"/>
    </row>
    <row r="27" spans="1:10" ht="13.5" thickBot="1" x14ac:dyDescent="0.25">
      <c r="A27" s="41"/>
      <c r="B27" s="42"/>
      <c r="C27" s="42"/>
      <c r="D27" s="42"/>
      <c r="E27" s="42"/>
      <c r="F27" s="42"/>
      <c r="G27" s="42"/>
      <c r="H27" s="37"/>
    </row>
    <row r="28" spans="1:10" s="106" customFormat="1" ht="34.9" customHeight="1" thickBot="1" x14ac:dyDescent="0.3">
      <c r="A28" s="487" t="str">
        <f>IF(H23&gt;H7,"Explanation, clarification, and additional explanation. Please include in your explanation why Value Gap Sources (Cell I22) do not equal Anticipated Value Gap Per Unit (Cell I7)","Explanation, clarification or additional information if needed:")</f>
        <v>Explanation, clarification or additional information if needed:</v>
      </c>
      <c r="B28" s="488"/>
      <c r="C28" s="488"/>
      <c r="D28" s="488"/>
      <c r="E28" s="488"/>
      <c r="F28" s="488"/>
      <c r="G28" s="488"/>
      <c r="H28" s="489"/>
    </row>
    <row r="29" spans="1:10" ht="84" customHeight="1" thickBot="1" x14ac:dyDescent="0.25">
      <c r="A29" s="458"/>
      <c r="B29" s="459"/>
      <c r="C29" s="459"/>
      <c r="D29" s="459"/>
      <c r="E29" s="459"/>
      <c r="F29" s="459"/>
      <c r="G29" s="459"/>
      <c r="H29" s="460"/>
    </row>
    <row r="32" spans="1:10" hidden="1" x14ac:dyDescent="0.2">
      <c r="B32" s="35" t="s">
        <v>88</v>
      </c>
    </row>
    <row r="33" spans="2:2" hidden="1" x14ac:dyDescent="0.2">
      <c r="B33" s="35" t="s">
        <v>70</v>
      </c>
    </row>
    <row r="34" spans="2:2" hidden="1" x14ac:dyDescent="0.2">
      <c r="B34" s="35" t="s">
        <v>72</v>
      </c>
    </row>
    <row r="35" spans="2:2" hidden="1" x14ac:dyDescent="0.2">
      <c r="B35" s="4" t="s">
        <v>127</v>
      </c>
    </row>
    <row r="36" spans="2:2" hidden="1" x14ac:dyDescent="0.2"/>
  </sheetData>
  <sheetProtection algorithmName="SHA-512" hashValue="bJGdQyTsjGA2p22Ybqvh4820IxdHJ7TcHLf+AxyCPyzrbAxSgwjIArYh+qLldlNISEHKYC7Wn/Do3Z4Sb+DTnw==" saltValue="RrtEU1Fc9UDoPy10ZhXkjw==" spinCount="100000" sheet="1" objects="1" scenarios="1" selectLockedCells="1"/>
  <dataConsolidate/>
  <mergeCells count="20">
    <mergeCell ref="A6:G6"/>
    <mergeCell ref="A1:H1"/>
    <mergeCell ref="A2:H2"/>
    <mergeCell ref="A4:G4"/>
    <mergeCell ref="A5:G5"/>
    <mergeCell ref="A3:H3"/>
    <mergeCell ref="A26:G26"/>
    <mergeCell ref="A28:H28"/>
    <mergeCell ref="A29:H29"/>
    <mergeCell ref="A7:G7"/>
    <mergeCell ref="A23:G23"/>
    <mergeCell ref="A25:G25"/>
    <mergeCell ref="B15:G15"/>
    <mergeCell ref="B16:G16"/>
    <mergeCell ref="B17:G17"/>
    <mergeCell ref="B18:G18"/>
    <mergeCell ref="B19:G19"/>
    <mergeCell ref="B20:G20"/>
    <mergeCell ref="B21:G21"/>
    <mergeCell ref="B22:G22"/>
  </mergeCells>
  <conditionalFormatting sqref="A28">
    <cfRule type="expression" dxfId="25" priority="1" stopIfTrue="1">
      <formula>$H$23&lt;&gt;$H$7</formula>
    </cfRule>
  </conditionalFormatting>
  <dataValidations count="5">
    <dataValidation errorStyle="warning" allowBlank="1" showInputMessage="1" showErrorMessage="1" errorTitle="Sources do not equal Gap" error="Explain in Line 24, below." sqref="H23" xr:uid="{00000000-0002-0000-0400-000002000000}"/>
    <dataValidation type="whole" operator="lessThanOrEqual" allowBlank="1" showInputMessage="1" showErrorMessage="1" errorTitle="Sources not equal to need" error="Value Gap request exceeds need. See cell H6. Reduce request amount or correct Project Info tab." sqref="H13" xr:uid="{00000000-0002-0000-0400-000003000000}">
      <formula1>H7</formula1>
    </dataValidation>
    <dataValidation type="list" allowBlank="1" showErrorMessage="1" prompt="Delete committed/pending source fields that are not used. Select source fields A-D, right click delete, &quot;shift cells up&quot; option. If you need to add another source field: select A-D, right click to insert, &quot;shift cells down&quot; option." sqref="A15:A22" xr:uid="{00000000-0002-0000-0400-000004000000}">
      <formula1>$B$32:$B$35</formula1>
    </dataValidation>
    <dataValidation type="whole" operator="lessThanOrEqual" allowBlank="1" showInputMessage="1" showErrorMessage="1" errorTitle="Request Exceeds Need" error="This request is greater than the stated need. To correct, reduce this request amount or adjust land acquisition expenses listed in the Project Info tab." promptTitle="For CLT Units Only" prompt="Only CLT units are eligible to request Impact Funds for land acquisition, utility connections and demolition. " sqref="H14" xr:uid="{408F67E8-2D70-4ED3-AD79-0E78098F4DE7}">
      <formula1>H9</formula1>
    </dataValidation>
    <dataValidation type="whole" operator="greaterThanOrEqual" allowBlank="1" showInputMessage="1" showErrorMessage="1" error="Enter whole number only." sqref="H25" xr:uid="{00000000-0002-0000-0400-000005000000}">
      <formula1>1</formula1>
    </dataValidation>
  </dataValidations>
  <printOptions horizontalCentered="1" verticalCentered="1"/>
  <pageMargins left="0.25" right="0.25" top="0.25" bottom="0.25" header="0.25" footer="0.25"/>
  <pageSetup scale="89" orientation="portrait" r:id="rId1"/>
  <extLst>
    <ext xmlns:x14="http://schemas.microsoft.com/office/spreadsheetml/2009/9/main" uri="{CCE6A557-97BC-4b89-ADB6-D9C93CAAB3DF}">
      <x14:dataValidations xmlns:xm="http://schemas.microsoft.com/office/excel/2006/main" count="1">
        <x14:dataValidation type="whole" operator="lessThanOrEqual" allowBlank="1" showErrorMessage="1" errorTitle="Exceeds Leverage Sources" error="Please ensure the information on the &quot;Leverage Sources&quot; worksheet is complete and accurate." promptTitle="Exceeds Leverage Sources" prompt="Please ensure the information on the &quot;Leverage and Cost Containment&quot; worksheet is complete and accurate." xr:uid="{00000000-0002-0000-0400-000006000000}">
          <x14:formula1>
            <xm:f>'1 - Leverage'!$D$18</xm:f>
          </x14:formula1>
          <xm:sqref>H15:H22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6" tint="0.39997558519241921"/>
  </sheetPr>
  <dimension ref="A1:K48"/>
  <sheetViews>
    <sheetView zoomScaleNormal="100" workbookViewId="0">
      <selection activeCell="C6" sqref="C6"/>
    </sheetView>
  </sheetViews>
  <sheetFormatPr defaultColWidth="9.140625" defaultRowHeight="12.75" x14ac:dyDescent="0.2"/>
  <cols>
    <col min="1" max="1" width="19.85546875" style="222" customWidth="1"/>
    <col min="2" max="2" width="9.140625" style="222" customWidth="1"/>
    <col min="3" max="3" width="26.28515625" style="222" customWidth="1"/>
    <col min="4" max="4" width="14.42578125" style="222" customWidth="1"/>
    <col min="5" max="5" width="18.7109375" style="222" customWidth="1"/>
    <col min="6" max="6" width="21.140625" style="222" customWidth="1"/>
    <col min="7" max="7" width="8.28515625" style="222" customWidth="1"/>
    <col min="8" max="8" width="9.42578125" style="222" customWidth="1"/>
    <col min="9" max="16384" width="9.140625" style="222"/>
  </cols>
  <sheetData>
    <row r="1" spans="1:8" ht="18.75" x14ac:dyDescent="0.2">
      <c r="A1" s="553" t="s">
        <v>63</v>
      </c>
      <c r="B1" s="554"/>
      <c r="C1" s="554"/>
      <c r="D1" s="554"/>
      <c r="E1" s="554"/>
      <c r="F1" s="555"/>
    </row>
    <row r="2" spans="1:8" ht="19.899999999999999" customHeight="1" thickBot="1" x14ac:dyDescent="0.25">
      <c r="A2" s="565" t="s">
        <v>113</v>
      </c>
      <c r="B2" s="566"/>
      <c r="C2" s="566"/>
      <c r="D2" s="566"/>
      <c r="E2" s="566"/>
      <c r="F2" s="567"/>
    </row>
    <row r="3" spans="1:8" ht="124.15" customHeight="1" thickBot="1" x14ac:dyDescent="0.25">
      <c r="A3" s="568" t="s">
        <v>191</v>
      </c>
      <c r="B3" s="569"/>
      <c r="C3" s="569"/>
      <c r="D3" s="569"/>
      <c r="E3" s="569"/>
      <c r="F3" s="570"/>
    </row>
    <row r="4" spans="1:8" s="223" customFormat="1" ht="15.75" thickBot="1" x14ac:dyDescent="0.3">
      <c r="A4" s="232"/>
      <c r="B4" s="232"/>
      <c r="C4" s="233"/>
    </row>
    <row r="5" spans="1:8" s="224" customFormat="1" ht="18" customHeight="1" thickBot="1" x14ac:dyDescent="0.3">
      <c r="A5" s="522" t="s">
        <v>106</v>
      </c>
      <c r="B5" s="523"/>
      <c r="C5" s="524"/>
      <c r="D5" s="257"/>
      <c r="E5" s="237"/>
      <c r="F5" s="237"/>
    </row>
    <row r="6" spans="1:8" ht="15.75" customHeight="1" x14ac:dyDescent="0.2">
      <c r="A6" s="575" t="s">
        <v>204</v>
      </c>
      <c r="B6" s="576"/>
      <c r="C6" s="322"/>
      <c r="D6" s="236"/>
      <c r="E6" s="236"/>
      <c r="F6" s="225"/>
    </row>
    <row r="7" spans="1:8" ht="15.75" customHeight="1" x14ac:dyDescent="0.2">
      <c r="A7" s="571" t="s">
        <v>203</v>
      </c>
      <c r="B7" s="572"/>
      <c r="C7" s="131">
        <v>0</v>
      </c>
      <c r="D7" s="236"/>
      <c r="E7" s="236"/>
      <c r="F7" s="225"/>
    </row>
    <row r="8" spans="1:8" ht="15.75" customHeight="1" thickBot="1" x14ac:dyDescent="0.25">
      <c r="A8" s="573" t="s">
        <v>205</v>
      </c>
      <c r="B8" s="574"/>
      <c r="C8" s="323">
        <v>0</v>
      </c>
      <c r="D8" s="236"/>
      <c r="E8" s="236"/>
      <c r="F8" s="225"/>
    </row>
    <row r="9" spans="1:8" s="225" customFormat="1" ht="20.45" customHeight="1" thickBot="1" x14ac:dyDescent="0.25">
      <c r="A9" s="234"/>
      <c r="B9" s="235"/>
      <c r="C9" s="236"/>
      <c r="D9" s="236"/>
      <c r="E9" s="236"/>
    </row>
    <row r="10" spans="1:8" s="226" customFormat="1" ht="18" customHeight="1" thickBot="1" x14ac:dyDescent="0.3">
      <c r="A10" s="525" t="s">
        <v>192</v>
      </c>
      <c r="B10" s="526"/>
      <c r="C10" s="526"/>
      <c r="D10" s="526"/>
      <c r="E10" s="526"/>
      <c r="F10" s="527"/>
    </row>
    <row r="11" spans="1:8" ht="15.75" customHeight="1" x14ac:dyDescent="0.2">
      <c r="A11" s="559" t="s">
        <v>119</v>
      </c>
      <c r="B11" s="560"/>
      <c r="C11" s="560"/>
      <c r="D11" s="560"/>
      <c r="E11" s="561"/>
      <c r="F11" s="294">
        <f>'1 - Project Info'!G47</f>
        <v>0</v>
      </c>
      <c r="G11" s="227"/>
    </row>
    <row r="12" spans="1:8" ht="15.75" customHeight="1" x14ac:dyDescent="0.2">
      <c r="A12" s="531" t="s">
        <v>76</v>
      </c>
      <c r="B12" s="532"/>
      <c r="C12" s="532"/>
      <c r="D12" s="532"/>
      <c r="E12" s="533"/>
      <c r="F12" s="131">
        <v>0</v>
      </c>
    </row>
    <row r="13" spans="1:8" ht="15.75" customHeight="1" x14ac:dyDescent="0.2">
      <c r="A13" s="562" t="s">
        <v>93</v>
      </c>
      <c r="B13" s="563"/>
      <c r="C13" s="563"/>
      <c r="D13" s="563"/>
      <c r="E13" s="564"/>
      <c r="F13" s="113">
        <f>SUM(F11:F12)</f>
        <v>0</v>
      </c>
    </row>
    <row r="14" spans="1:8" ht="15.75" customHeight="1" thickBot="1" x14ac:dyDescent="0.25">
      <c r="A14" s="528" t="s">
        <v>209</v>
      </c>
      <c r="B14" s="529"/>
      <c r="C14" s="529"/>
      <c r="D14" s="529"/>
      <c r="E14" s="530"/>
      <c r="F14" s="114">
        <f>F13-F18</f>
        <v>0</v>
      </c>
      <c r="G14" s="225"/>
      <c r="H14" s="225"/>
    </row>
    <row r="15" spans="1:8" ht="15.75" thickBot="1" x14ac:dyDescent="0.3">
      <c r="A15" s="245"/>
      <c r="B15" s="246"/>
      <c r="C15" s="246"/>
      <c r="D15" s="246"/>
      <c r="E15" s="246"/>
      <c r="F15" s="34"/>
    </row>
    <row r="16" spans="1:8" ht="18" customHeight="1" thickBot="1" x14ac:dyDescent="0.25">
      <c r="A16" s="525" t="s">
        <v>193</v>
      </c>
      <c r="B16" s="526"/>
      <c r="C16" s="526"/>
      <c r="D16" s="526"/>
      <c r="E16" s="526"/>
      <c r="F16" s="527"/>
    </row>
    <row r="17" spans="1:7" ht="47.25" customHeight="1" thickBot="1" x14ac:dyDescent="0.25">
      <c r="A17" s="556" t="s">
        <v>135</v>
      </c>
      <c r="B17" s="557"/>
      <c r="C17" s="557"/>
      <c r="D17" s="557"/>
      <c r="E17" s="557"/>
      <c r="F17" s="558"/>
    </row>
    <row r="18" spans="1:7" ht="15.75" customHeight="1" x14ac:dyDescent="0.25">
      <c r="A18" s="238" t="s">
        <v>74</v>
      </c>
      <c r="B18" s="239"/>
      <c r="C18" s="240"/>
      <c r="D18" s="241"/>
      <c r="E18" s="241"/>
      <c r="F18" s="137">
        <v>0</v>
      </c>
      <c r="G18" s="227" t="str">
        <f>IF(F18&gt;F13,"Please check figures. First mortgage exceed Total Purchase Price.",IF(H23&lt;H7,"",""))</f>
        <v/>
      </c>
    </row>
    <row r="19" spans="1:7" ht="15.75" customHeight="1" x14ac:dyDescent="0.2">
      <c r="A19" s="531" t="s">
        <v>90</v>
      </c>
      <c r="B19" s="532"/>
      <c r="C19" s="532"/>
      <c r="D19" s="532"/>
      <c r="E19" s="533"/>
      <c r="F19" s="112">
        <v>0</v>
      </c>
    </row>
    <row r="20" spans="1:7" ht="15.75" customHeight="1" x14ac:dyDescent="0.25">
      <c r="A20" s="238" t="s">
        <v>77</v>
      </c>
      <c r="B20" s="239"/>
      <c r="C20" s="240"/>
      <c r="D20" s="241"/>
      <c r="E20" s="241"/>
      <c r="F20" s="112">
        <v>0</v>
      </c>
    </row>
    <row r="21" spans="1:7" ht="15.75" customHeight="1" x14ac:dyDescent="0.25">
      <c r="A21" s="242" t="s">
        <v>194</v>
      </c>
      <c r="B21" s="239"/>
      <c r="C21" s="243"/>
      <c r="D21" s="241"/>
      <c r="E21" s="241"/>
      <c r="F21" s="112">
        <v>0</v>
      </c>
    </row>
    <row r="22" spans="1:7" ht="15.75" customHeight="1" x14ac:dyDescent="0.2">
      <c r="A22" s="519" t="s">
        <v>92</v>
      </c>
      <c r="B22" s="520"/>
      <c r="C22" s="520"/>
      <c r="D22" s="521"/>
      <c r="E22" s="244"/>
      <c r="F22" s="112">
        <v>0</v>
      </c>
      <c r="G22" s="228" t="s">
        <v>114</v>
      </c>
    </row>
    <row r="23" spans="1:7" ht="15.75" customHeight="1" x14ac:dyDescent="0.2">
      <c r="A23" s="513" t="s">
        <v>195</v>
      </c>
      <c r="B23" s="514"/>
      <c r="C23" s="514"/>
      <c r="D23" s="514"/>
      <c r="E23" s="515"/>
      <c r="F23" s="112">
        <v>0</v>
      </c>
      <c r="G23" s="295" t="s">
        <v>25</v>
      </c>
    </row>
    <row r="24" spans="1:7" ht="15.75" customHeight="1" x14ac:dyDescent="0.2">
      <c r="A24" s="98" t="s">
        <v>88</v>
      </c>
      <c r="B24" s="496" t="s">
        <v>89</v>
      </c>
      <c r="C24" s="497"/>
      <c r="D24" s="497"/>
      <c r="E24" s="541"/>
      <c r="F24" s="112">
        <v>0</v>
      </c>
      <c r="G24" s="229"/>
    </row>
    <row r="25" spans="1:7" ht="15.75" customHeight="1" x14ac:dyDescent="0.2">
      <c r="A25" s="98" t="s">
        <v>88</v>
      </c>
      <c r="B25" s="496" t="s">
        <v>89</v>
      </c>
      <c r="C25" s="497"/>
      <c r="D25" s="497"/>
      <c r="E25" s="541"/>
      <c r="F25" s="112">
        <v>0</v>
      </c>
      <c r="G25" s="229"/>
    </row>
    <row r="26" spans="1:7" ht="15.75" customHeight="1" x14ac:dyDescent="0.2">
      <c r="A26" s="98" t="s">
        <v>88</v>
      </c>
      <c r="B26" s="496" t="s">
        <v>89</v>
      </c>
      <c r="C26" s="497"/>
      <c r="D26" s="497"/>
      <c r="E26" s="541"/>
      <c r="F26" s="112">
        <v>0</v>
      </c>
      <c r="G26" s="229"/>
    </row>
    <row r="27" spans="1:7" ht="15.75" customHeight="1" x14ac:dyDescent="0.2">
      <c r="A27" s="98" t="s">
        <v>88</v>
      </c>
      <c r="B27" s="496" t="s">
        <v>89</v>
      </c>
      <c r="C27" s="497"/>
      <c r="D27" s="497"/>
      <c r="E27" s="541"/>
      <c r="F27" s="112">
        <v>0</v>
      </c>
      <c r="G27" s="229"/>
    </row>
    <row r="28" spans="1:7" ht="15.75" customHeight="1" x14ac:dyDescent="0.2">
      <c r="A28" s="98" t="s">
        <v>88</v>
      </c>
      <c r="B28" s="496" t="s">
        <v>89</v>
      </c>
      <c r="C28" s="497"/>
      <c r="D28" s="497"/>
      <c r="E28" s="541"/>
      <c r="F28" s="112">
        <v>0</v>
      </c>
      <c r="G28" s="229"/>
    </row>
    <row r="29" spans="1:7" ht="15.75" customHeight="1" x14ac:dyDescent="0.2">
      <c r="A29" s="98" t="s">
        <v>88</v>
      </c>
      <c r="B29" s="496" t="s">
        <v>89</v>
      </c>
      <c r="C29" s="497"/>
      <c r="D29" s="497"/>
      <c r="E29" s="541"/>
      <c r="F29" s="112">
        <v>0</v>
      </c>
      <c r="G29" s="229"/>
    </row>
    <row r="30" spans="1:7" ht="15.75" customHeight="1" x14ac:dyDescent="0.2">
      <c r="A30" s="98" t="s">
        <v>88</v>
      </c>
      <c r="B30" s="496" t="s">
        <v>89</v>
      </c>
      <c r="C30" s="497"/>
      <c r="D30" s="497"/>
      <c r="E30" s="541"/>
      <c r="F30" s="112">
        <v>0</v>
      </c>
      <c r="G30" s="229"/>
    </row>
    <row r="31" spans="1:7" ht="15.75" customHeight="1" thickBot="1" x14ac:dyDescent="0.25">
      <c r="A31" s="98" t="s">
        <v>88</v>
      </c>
      <c r="B31" s="496" t="s">
        <v>89</v>
      </c>
      <c r="C31" s="497"/>
      <c r="D31" s="497"/>
      <c r="E31" s="541"/>
      <c r="F31" s="138">
        <v>0</v>
      </c>
      <c r="G31" s="229"/>
    </row>
    <row r="32" spans="1:7" ht="18" customHeight="1" thickBot="1" x14ac:dyDescent="0.25">
      <c r="A32" s="516" t="s">
        <v>84</v>
      </c>
      <c r="B32" s="517"/>
      <c r="C32" s="517"/>
      <c r="D32" s="517"/>
      <c r="E32" s="518"/>
      <c r="F32" s="126">
        <f>SUM(F19:F31)</f>
        <v>0</v>
      </c>
      <c r="G32" s="230" t="str">
        <f>IF(F32&gt;F14,"Please check figures. Contributions exceed Anticipated Affordability Gap",IF(F32&lt;F14,"There are not enough sources to cover the Anticipated Affordability Gap. Please ensure all Affordability Gap Contributions are entered in Cells F16-F29",""))</f>
        <v/>
      </c>
    </row>
    <row r="33" spans="1:11" ht="18" customHeight="1" thickBot="1" x14ac:dyDescent="0.25">
      <c r="A33" s="537" t="s">
        <v>196</v>
      </c>
      <c r="B33" s="538"/>
      <c r="C33" s="538"/>
      <c r="D33" s="538"/>
      <c r="E33" s="247"/>
      <c r="F33" s="82"/>
      <c r="G33" s="229" t="str">
        <f>IF(F33=0,"Be sure to enter a number here","")</f>
        <v>Be sure to enter a number here</v>
      </c>
    </row>
    <row r="34" spans="1:11" ht="45" customHeight="1" thickBot="1" x14ac:dyDescent="0.3">
      <c r="A34" s="539" t="s">
        <v>197</v>
      </c>
      <c r="B34" s="540"/>
      <c r="C34" s="540"/>
      <c r="D34" s="540"/>
      <c r="E34" s="267"/>
      <c r="F34" s="73">
        <f>(F21)*F33</f>
        <v>0</v>
      </c>
      <c r="G34" s="231"/>
      <c r="H34" s="225"/>
    </row>
    <row r="35" spans="1:11" ht="15.75" thickBot="1" x14ac:dyDescent="0.3">
      <c r="A35" s="248"/>
      <c r="B35" s="248"/>
      <c r="C35" s="248"/>
      <c r="D35" s="248"/>
      <c r="E35" s="248"/>
      <c r="F35" s="135"/>
      <c r="G35" s="231"/>
      <c r="H35" s="225"/>
    </row>
    <row r="36" spans="1:11" ht="18" customHeight="1" thickBot="1" x14ac:dyDescent="0.25">
      <c r="A36" s="525" t="s">
        <v>198</v>
      </c>
      <c r="B36" s="526"/>
      <c r="C36" s="526"/>
      <c r="D36" s="526"/>
      <c r="E36" s="526"/>
      <c r="F36" s="527"/>
      <c r="G36" s="231"/>
      <c r="H36" s="225"/>
    </row>
    <row r="37" spans="1:11" ht="18" customHeight="1" x14ac:dyDescent="0.25">
      <c r="A37" s="544" t="s">
        <v>199</v>
      </c>
      <c r="B37" s="545"/>
      <c r="C37" s="545"/>
      <c r="D37" s="545"/>
      <c r="E37" s="546"/>
      <c r="F37" s="143">
        <v>0</v>
      </c>
      <c r="G37" s="231"/>
      <c r="H37" s="225"/>
    </row>
    <row r="38" spans="1:11" ht="18" customHeight="1" thickBot="1" x14ac:dyDescent="0.25">
      <c r="A38" s="547" t="s">
        <v>200</v>
      </c>
      <c r="B38" s="548"/>
      <c r="C38" s="548"/>
      <c r="D38" s="548"/>
      <c r="E38" s="549"/>
      <c r="F38" s="296">
        <f>F33</f>
        <v>0</v>
      </c>
      <c r="H38" s="225"/>
    </row>
    <row r="39" spans="1:11" ht="46.9" customHeight="1" thickBot="1" x14ac:dyDescent="0.3">
      <c r="A39" s="550" t="s">
        <v>201</v>
      </c>
      <c r="B39" s="551"/>
      <c r="C39" s="551"/>
      <c r="D39" s="551"/>
      <c r="E39" s="552"/>
      <c r="F39" s="142">
        <f>F37*F38</f>
        <v>0</v>
      </c>
      <c r="G39" s="542" t="s">
        <v>111</v>
      </c>
      <c r="H39" s="543"/>
      <c r="I39" s="543"/>
      <c r="J39" s="543"/>
      <c r="K39" s="543"/>
    </row>
    <row r="40" spans="1:11" ht="13.5" thickBot="1" x14ac:dyDescent="0.25">
      <c r="A40" s="249"/>
      <c r="B40" s="249"/>
      <c r="C40" s="249"/>
      <c r="D40" s="249"/>
      <c r="E40" s="250"/>
      <c r="F40" s="225"/>
    </row>
    <row r="41" spans="1:11" ht="30" customHeight="1" thickBot="1" x14ac:dyDescent="0.25">
      <c r="A41" s="534" t="s">
        <v>202</v>
      </c>
      <c r="B41" s="535"/>
      <c r="C41" s="535"/>
      <c r="D41" s="535"/>
      <c r="E41" s="535"/>
      <c r="F41" s="536"/>
    </row>
    <row r="42" spans="1:11" ht="84" customHeight="1" thickBot="1" x14ac:dyDescent="0.25">
      <c r="A42" s="435" t="s">
        <v>58</v>
      </c>
      <c r="B42" s="436"/>
      <c r="C42" s="436"/>
      <c r="D42" s="436"/>
      <c r="E42" s="436"/>
      <c r="F42" s="437"/>
    </row>
    <row r="45" spans="1:11" hidden="1" x14ac:dyDescent="0.2">
      <c r="B45" s="222" t="s">
        <v>88</v>
      </c>
    </row>
    <row r="46" spans="1:11" hidden="1" x14ac:dyDescent="0.2">
      <c r="B46" s="222" t="s">
        <v>70</v>
      </c>
    </row>
    <row r="47" spans="1:11" hidden="1" x14ac:dyDescent="0.2">
      <c r="B47" s="222" t="s">
        <v>72</v>
      </c>
    </row>
    <row r="48" spans="1:11" hidden="1" x14ac:dyDescent="0.2">
      <c r="B48" s="222" t="s">
        <v>127</v>
      </c>
    </row>
  </sheetData>
  <sheetProtection algorithmName="SHA-512" hashValue="YmS6EWP/uAsaCmNA35WRNxSOiEZwk90gsf01bqeF6QOy/uKPTWahJrh3RtH7shmi0TkNgkXf0pI3VJJLlOvaWA==" saltValue="8mLB7++m/GTCqrVFNy8sJA==" spinCount="100000" sheet="1" objects="1" scenarios="1" selectLockedCells="1"/>
  <mergeCells count="35">
    <mergeCell ref="A1:F1"/>
    <mergeCell ref="A17:F17"/>
    <mergeCell ref="A11:E11"/>
    <mergeCell ref="A12:E12"/>
    <mergeCell ref="A13:E13"/>
    <mergeCell ref="A2:F2"/>
    <mergeCell ref="A3:F3"/>
    <mergeCell ref="A7:B7"/>
    <mergeCell ref="A8:B8"/>
    <mergeCell ref="A6:B6"/>
    <mergeCell ref="G39:K39"/>
    <mergeCell ref="A37:E37"/>
    <mergeCell ref="A38:E38"/>
    <mergeCell ref="A36:F36"/>
    <mergeCell ref="A39:E39"/>
    <mergeCell ref="A41:F41"/>
    <mergeCell ref="A42:F42"/>
    <mergeCell ref="A33:D33"/>
    <mergeCell ref="A34:D34"/>
    <mergeCell ref="B24:E24"/>
    <mergeCell ref="B25:E25"/>
    <mergeCell ref="B31:E31"/>
    <mergeCell ref="B26:E26"/>
    <mergeCell ref="B27:E27"/>
    <mergeCell ref="B28:E28"/>
    <mergeCell ref="B29:E29"/>
    <mergeCell ref="B30:E30"/>
    <mergeCell ref="A23:E23"/>
    <mergeCell ref="A32:E32"/>
    <mergeCell ref="A22:D22"/>
    <mergeCell ref="A5:C5"/>
    <mergeCell ref="A10:F10"/>
    <mergeCell ref="A16:F16"/>
    <mergeCell ref="A14:E14"/>
    <mergeCell ref="A19:E19"/>
  </mergeCells>
  <conditionalFormatting sqref="A41">
    <cfRule type="expression" dxfId="24" priority="1" stopIfTrue="1">
      <formula>#REF!&lt;&gt;$F$14</formula>
    </cfRule>
  </conditionalFormatting>
  <dataValidations count="8">
    <dataValidation errorStyle="information" allowBlank="1" showInputMessage="1" showErrorMessage="1" errorTitle="Check Leverage Worksheet" error="Please choose from the sources entered on the Leverage and Cost Containment Worksheet. If you want to enter a Source not seen here, you may need to first enter it on the  Leverage and Cost Containment Worksheet." sqref="A22:E22" xr:uid="{00000000-0002-0000-0500-000000000000}"/>
    <dataValidation allowBlank="1" showInputMessage="1" showErrorMessage="1" prompt="Use Line 17 on Affordability Gap worksheet" sqref="A18" xr:uid="{00000000-0002-0000-0500-000001000000}"/>
    <dataValidation type="list" allowBlank="1" showErrorMessage="1" prompt="Delete committed/pending source fields that are not used. Select source fields A-D, right click delete, &quot;shift cells up&quot; option. If you need to add another source field: select A-D, right click to insert, &quot;shift cells down&quot; option." sqref="A24:A31" xr:uid="{00000000-0002-0000-0500-000002000000}">
      <formula1>$B$45:$B$48</formula1>
    </dataValidation>
    <dataValidation type="whole" operator="lessThanOrEqual" allowBlank="1" showInputMessage="1" showErrorMessage="1" errorTitle="Cannot exceed cell F31" error="Total units requesting Administration Fee but cannot exceed the total number of units requesting Affordability Gap in cell F31." sqref="F38" xr:uid="{3B008706-498C-4789-BB7B-DF7C599D4C51}">
      <formula1>F33</formula1>
    </dataValidation>
    <dataValidation allowBlank="1" sqref="F39" xr:uid="{C7D65C80-C56E-438B-BDBA-E5A63F42CED1}"/>
    <dataValidation type="whole" errorStyle="warning" allowBlank="1" showInputMessage="1" showErrorMessage="1" errorTitle="Admin Fee exceeds $1,000" error="Minnesota Housing allows an Administration Fee of $1,000/unit to be paid from Impact Fund dollars. If requesting an amount greater than $1,000/unit, provide your justification in the application narrative." prompt="Minnesota Housing allows an Administration Fee of $1,000/unit to be paid from Impact Fund dollars. If requesting an amount greater than $1,000/unit, provide your justification in the application narrative." sqref="F37" xr:uid="{4362B62A-8A72-49BF-AFBB-3457F2474F4C}">
      <formula1>0</formula1>
      <formula2>1000</formula2>
    </dataValidation>
    <dataValidation type="whole" operator="greaterThanOrEqual" allowBlank="1" showInputMessage="1" showErrorMessage="1" error="Enter whole number." sqref="F33" xr:uid="{00000000-0002-0000-0500-000003000000}">
      <formula1>0</formula1>
    </dataValidation>
    <dataValidation type="whole" operator="greaterThanOrEqual" allowBlank="1" showInputMessage="1" showErrorMessage="1" error="Enter whole number only." sqref="F18:F23 C6:C8 F12" xr:uid="{81744A40-A81A-4C03-8F95-556433ADD44C}">
      <formula1>-1</formula1>
    </dataValidation>
  </dataValidations>
  <hyperlinks>
    <hyperlink ref="G23" r:id="rId1" xr:uid="{00000000-0004-0000-0500-000000000000}"/>
  </hyperlinks>
  <printOptions horizontalCentered="1"/>
  <pageMargins left="0.7" right="0.7" top="0.75" bottom="0.75" header="0.3" footer="0.3"/>
  <pageSetup scale="63" orientation="portrait" verticalDpi="360" r:id="rId2"/>
  <extLst>
    <ext xmlns:x14="http://schemas.microsoft.com/office/spreadsheetml/2009/9/main" uri="{CCE6A557-97BC-4b89-ADB6-D9C93CAAB3DF}">
      <x14:dataValidations xmlns:xm="http://schemas.microsoft.com/office/excel/2006/main" count="1">
        <x14:dataValidation type="whole" operator="lessThanOrEqual" allowBlank="1" showErrorMessage="1" errorTitle="Exceeds Leverage Sources" error="Please ensure the information on the &quot;Leverage Sources&quot; worksheet is complete and accurate." promptTitle="Exceeds Leverage Sources" prompt="Please ensure the information on the &quot;Leverage and Cost Containment&quot; worksheet is complete and accurate." xr:uid="{00000000-0002-0000-0500-000004000000}">
          <x14:formula1>
            <xm:f>'1 - Leverage'!$D$18</xm:f>
          </x14:formula1>
          <xm:sqref>F24:F31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C4E47-5A41-4ADD-A987-2DA67B981FB8}">
  <sheetPr>
    <tabColor theme="7" tint="0.39997558519241921"/>
    <pageSetUpPr fitToPage="1"/>
  </sheetPr>
  <dimension ref="A1:AD49"/>
  <sheetViews>
    <sheetView view="pageLayout" zoomScale="115" zoomScaleNormal="100" zoomScalePageLayoutView="115" workbookViewId="0">
      <selection activeCell="B6" sqref="B6"/>
    </sheetView>
  </sheetViews>
  <sheetFormatPr defaultColWidth="9.140625" defaultRowHeight="12.75" x14ac:dyDescent="0.25"/>
  <cols>
    <col min="1" max="1" width="19.5703125" style="106" customWidth="1"/>
    <col min="2" max="2" width="23.5703125" style="106" customWidth="1"/>
    <col min="3" max="3" width="15.7109375" style="106" customWidth="1"/>
    <col min="4" max="4" width="14.28515625" style="175" customWidth="1"/>
    <col min="5" max="5" width="14.28515625" style="106" customWidth="1"/>
    <col min="6" max="6" width="3.5703125" style="106" customWidth="1"/>
    <col min="7" max="7" width="18.140625" style="106" customWidth="1"/>
    <col min="8" max="8" width="26" style="106" customWidth="1"/>
    <col min="9" max="9" width="14.28515625" style="106" customWidth="1"/>
    <col min="10" max="10" width="9.140625" style="106" customWidth="1"/>
    <col min="11" max="16384" width="9.140625" style="106"/>
  </cols>
  <sheetData>
    <row r="1" spans="1:30" ht="25.15" customHeight="1" thickBot="1" x14ac:dyDescent="0.3">
      <c r="A1" s="411" t="s">
        <v>173</v>
      </c>
      <c r="B1" s="411"/>
      <c r="C1" s="411"/>
      <c r="D1" s="411"/>
      <c r="E1" s="411"/>
      <c r="F1" s="411"/>
      <c r="G1" s="411"/>
      <c r="H1" s="411"/>
      <c r="I1" s="411"/>
    </row>
    <row r="2" spans="1:30" ht="18.75" customHeight="1" thickBot="1" x14ac:dyDescent="0.3">
      <c r="A2" s="310" t="s">
        <v>60</v>
      </c>
      <c r="B2" s="425">
        <f>SUMMARY!C10</f>
        <v>0</v>
      </c>
      <c r="C2" s="426"/>
      <c r="D2" s="426"/>
      <c r="E2" s="427"/>
      <c r="F2" s="144"/>
      <c r="G2" s="211" t="s">
        <v>108</v>
      </c>
      <c r="H2" s="195"/>
      <c r="I2" s="152" t="s">
        <v>64</v>
      </c>
      <c r="K2" s="108"/>
      <c r="L2" s="108"/>
      <c r="M2" s="108"/>
      <c r="N2" s="108"/>
      <c r="O2" s="108"/>
      <c r="P2" s="108"/>
      <c r="Q2" s="108"/>
      <c r="R2" s="108"/>
      <c r="S2" s="108"/>
      <c r="T2" s="108"/>
      <c r="U2" s="108"/>
      <c r="V2" s="108"/>
      <c r="W2" s="108"/>
      <c r="X2" s="108"/>
      <c r="Y2" s="108"/>
      <c r="Z2" s="108"/>
      <c r="AA2" s="108"/>
      <c r="AB2" s="108"/>
      <c r="AC2" s="108"/>
      <c r="AD2" s="108"/>
    </row>
    <row r="3" spans="1:30" ht="18.75" customHeight="1" x14ac:dyDescent="0.25">
      <c r="A3" s="311" t="s">
        <v>61</v>
      </c>
      <c r="B3" s="428">
        <f>SUMMARY!C11</f>
        <v>0</v>
      </c>
      <c r="C3" s="429"/>
      <c r="D3" s="429"/>
      <c r="E3" s="430"/>
      <c r="F3" s="146"/>
      <c r="G3" s="416" t="s">
        <v>54</v>
      </c>
      <c r="H3" s="417"/>
      <c r="I3" s="153">
        <f>'2 - Project Info'!G30</f>
        <v>0</v>
      </c>
      <c r="K3" s="108"/>
      <c r="L3" s="108"/>
      <c r="M3" s="108"/>
      <c r="N3" s="108"/>
      <c r="O3" s="108"/>
      <c r="P3" s="108"/>
      <c r="Q3" s="108"/>
      <c r="R3" s="108"/>
      <c r="S3" s="108"/>
      <c r="T3" s="108"/>
      <c r="U3" s="108"/>
      <c r="V3" s="108"/>
      <c r="W3" s="108"/>
      <c r="X3" s="108"/>
      <c r="Y3" s="108"/>
      <c r="Z3" s="108"/>
      <c r="AA3" s="108"/>
      <c r="AB3" s="108"/>
      <c r="AC3" s="108"/>
      <c r="AD3" s="108"/>
    </row>
    <row r="4" spans="1:30" s="111" customFormat="1" ht="18.75" customHeight="1" thickBot="1" x14ac:dyDescent="0.3">
      <c r="A4" s="312" t="s">
        <v>62</v>
      </c>
      <c r="B4" s="418">
        <f>'2 - Project Info'!B7</f>
        <v>0</v>
      </c>
      <c r="C4" s="419"/>
      <c r="D4" s="419"/>
      <c r="E4" s="420"/>
      <c r="F4" s="146"/>
      <c r="G4" s="421" t="s">
        <v>210</v>
      </c>
      <c r="H4" s="422"/>
      <c r="I4" s="154">
        <f>'2 - Project Info'!G31+'2 - Project Info'!G32</f>
        <v>0</v>
      </c>
      <c r="K4" s="151"/>
      <c r="L4" s="151"/>
      <c r="M4" s="151"/>
      <c r="N4" s="151"/>
      <c r="O4" s="151"/>
      <c r="P4" s="151"/>
      <c r="Q4" s="151"/>
      <c r="R4" s="151"/>
      <c r="S4" s="151"/>
      <c r="T4" s="151"/>
      <c r="U4" s="151"/>
      <c r="V4" s="151"/>
      <c r="W4" s="151"/>
      <c r="X4" s="151"/>
      <c r="Y4" s="151"/>
      <c r="Z4" s="151"/>
      <c r="AA4" s="151"/>
      <c r="AB4" s="151"/>
      <c r="AC4" s="151"/>
      <c r="AD4" s="151"/>
    </row>
    <row r="5" spans="1:30" s="111" customFormat="1" ht="18.75" customHeight="1" thickBot="1" x14ac:dyDescent="0.3">
      <c r="F5" s="146"/>
      <c r="G5" s="200" t="s">
        <v>68</v>
      </c>
      <c r="H5" s="165"/>
      <c r="I5" s="154">
        <f>'2 - Project Info'!G36</f>
        <v>0</v>
      </c>
      <c r="K5" s="151"/>
      <c r="L5" s="151"/>
      <c r="M5" s="151"/>
      <c r="N5" s="151"/>
      <c r="O5" s="151"/>
      <c r="P5" s="151"/>
      <c r="Q5" s="151"/>
      <c r="R5" s="151"/>
      <c r="S5" s="151"/>
      <c r="T5" s="151"/>
      <c r="U5" s="151"/>
      <c r="V5" s="151"/>
      <c r="W5" s="151"/>
      <c r="X5" s="151"/>
      <c r="Y5" s="151"/>
      <c r="Z5" s="151"/>
      <c r="AA5" s="151"/>
      <c r="AB5" s="151"/>
      <c r="AC5" s="151"/>
      <c r="AD5" s="151"/>
    </row>
    <row r="6" spans="1:30" s="111" customFormat="1" ht="19.149999999999999" customHeight="1" thickBot="1" x14ac:dyDescent="0.3">
      <c r="A6" s="579" t="s">
        <v>67</v>
      </c>
      <c r="B6" s="580"/>
      <c r="C6" s="581" t="s">
        <v>107</v>
      </c>
      <c r="D6" s="582"/>
      <c r="E6" s="580"/>
      <c r="F6" s="146"/>
      <c r="G6" s="423" t="s">
        <v>176</v>
      </c>
      <c r="H6" s="424"/>
      <c r="I6" s="590">
        <v>0</v>
      </c>
      <c r="K6" s="151"/>
      <c r="L6" s="151"/>
      <c r="M6" s="151"/>
      <c r="N6" s="151"/>
      <c r="O6" s="151"/>
      <c r="P6" s="151"/>
      <c r="Q6" s="151"/>
      <c r="R6" s="151"/>
      <c r="S6" s="151"/>
      <c r="T6" s="151"/>
      <c r="U6" s="151"/>
      <c r="V6" s="151"/>
      <c r="W6" s="151"/>
      <c r="X6" s="151"/>
      <c r="Y6" s="151"/>
      <c r="Z6" s="151"/>
      <c r="AA6" s="151"/>
      <c r="AB6" s="151"/>
      <c r="AC6" s="151"/>
      <c r="AD6" s="151"/>
    </row>
    <row r="7" spans="1:30" s="111" customFormat="1" ht="19.149999999999999" customHeight="1" thickBot="1" x14ac:dyDescent="0.3">
      <c r="A7" s="148"/>
      <c r="B7" s="149"/>
      <c r="C7" s="149"/>
      <c r="D7" s="150"/>
      <c r="E7" s="149"/>
      <c r="F7" s="146"/>
      <c r="G7" s="203" t="s">
        <v>99</v>
      </c>
      <c r="H7" s="299"/>
      <c r="I7" s="84" t="e">
        <f>-((I6-I5)/I6)</f>
        <v>#DIV/0!</v>
      </c>
      <c r="K7" s="151"/>
      <c r="L7" s="151"/>
      <c r="M7" s="151"/>
      <c r="N7" s="151"/>
      <c r="O7" s="151"/>
      <c r="P7" s="151"/>
      <c r="Q7" s="151"/>
      <c r="R7" s="151"/>
      <c r="S7" s="151"/>
      <c r="T7" s="151"/>
      <c r="U7" s="151"/>
      <c r="V7" s="151"/>
      <c r="W7" s="151"/>
      <c r="X7" s="151"/>
      <c r="Y7" s="151"/>
      <c r="Z7" s="151"/>
      <c r="AA7" s="151"/>
      <c r="AB7" s="151"/>
      <c r="AC7" s="151"/>
      <c r="AD7" s="151"/>
    </row>
    <row r="8" spans="1:30" s="111" customFormat="1" ht="18.75" customHeight="1" thickBot="1" x14ac:dyDescent="0.3">
      <c r="A8" s="407" t="s">
        <v>110</v>
      </c>
      <c r="B8" s="408"/>
      <c r="C8" s="155" t="s">
        <v>64</v>
      </c>
      <c r="D8" s="583" t="s">
        <v>65</v>
      </c>
      <c r="E8" s="155" t="s">
        <v>66</v>
      </c>
      <c r="F8" s="146"/>
      <c r="G8" s="204" t="s">
        <v>117</v>
      </c>
      <c r="H8" s="298"/>
      <c r="I8" s="591">
        <v>0</v>
      </c>
      <c r="K8" s="151"/>
      <c r="L8" s="151"/>
      <c r="M8" s="151"/>
      <c r="N8" s="151"/>
      <c r="O8" s="151"/>
      <c r="P8" s="151"/>
      <c r="Q8" s="151"/>
      <c r="R8" s="151"/>
      <c r="S8" s="151"/>
      <c r="T8" s="151"/>
      <c r="U8" s="151"/>
      <c r="V8" s="151"/>
      <c r="W8" s="151"/>
      <c r="X8" s="151"/>
      <c r="Y8" s="151"/>
      <c r="Z8" s="151"/>
      <c r="AA8" s="151"/>
      <c r="AB8" s="151"/>
      <c r="AC8" s="151"/>
      <c r="AD8" s="151"/>
    </row>
    <row r="9" spans="1:30" s="111" customFormat="1" ht="18.75" customHeight="1" x14ac:dyDescent="0.25">
      <c r="A9" s="405" t="s">
        <v>152</v>
      </c>
      <c r="B9" s="406"/>
      <c r="C9" s="156">
        <f>'2 - Value Gap'!H13</f>
        <v>0</v>
      </c>
      <c r="D9" s="584">
        <v>0</v>
      </c>
      <c r="E9" s="157">
        <f>D9*$B$6</f>
        <v>0</v>
      </c>
      <c r="F9" s="146"/>
      <c r="G9" s="204" t="s">
        <v>118</v>
      </c>
      <c r="H9" s="298"/>
      <c r="I9" s="84" t="e">
        <f>-((I8-I5)/I8)</f>
        <v>#DIV/0!</v>
      </c>
      <c r="J9" s="151"/>
      <c r="K9" s="151"/>
      <c r="L9" s="151"/>
      <c r="M9" s="151"/>
      <c r="N9" s="151"/>
      <c r="O9" s="151"/>
      <c r="P9" s="151"/>
      <c r="Q9" s="151"/>
      <c r="R9" s="151"/>
      <c r="S9" s="151"/>
      <c r="T9" s="151"/>
      <c r="U9" s="151"/>
      <c r="V9" s="151"/>
      <c r="W9" s="151"/>
      <c r="X9" s="151"/>
      <c r="Y9" s="151"/>
      <c r="Z9" s="151"/>
      <c r="AA9" s="151"/>
      <c r="AB9" s="151"/>
      <c r="AC9" s="151"/>
      <c r="AD9" s="151"/>
    </row>
    <row r="10" spans="1:30" s="111" customFormat="1" ht="18.75" customHeight="1" thickBot="1" x14ac:dyDescent="0.3">
      <c r="A10" s="412" t="s">
        <v>151</v>
      </c>
      <c r="B10" s="413"/>
      <c r="C10" s="255">
        <f>'2 - Value Gap'!H14</f>
        <v>0</v>
      </c>
      <c r="D10" s="585">
        <v>0</v>
      </c>
      <c r="E10" s="256">
        <f>D10*$B$6</f>
        <v>0</v>
      </c>
      <c r="F10" s="146"/>
      <c r="G10" s="399" t="s">
        <v>212</v>
      </c>
      <c r="H10" s="400"/>
      <c r="I10" s="592">
        <v>0</v>
      </c>
      <c r="J10" s="151"/>
      <c r="K10" s="151"/>
      <c r="L10" s="151"/>
      <c r="M10" s="151"/>
      <c r="N10" s="151"/>
      <c r="O10" s="151"/>
      <c r="P10" s="151"/>
      <c r="Q10" s="151"/>
      <c r="R10" s="151"/>
      <c r="S10" s="151"/>
      <c r="T10" s="151"/>
      <c r="U10" s="151"/>
      <c r="V10" s="151"/>
      <c r="W10" s="151"/>
      <c r="X10" s="151"/>
      <c r="Y10" s="151"/>
      <c r="Z10" s="151"/>
      <c r="AA10" s="151"/>
      <c r="AB10" s="151"/>
      <c r="AC10" s="151"/>
      <c r="AD10" s="151"/>
    </row>
    <row r="11" spans="1:30" s="111" customFormat="1" ht="18.75" customHeight="1" thickBot="1" x14ac:dyDescent="0.3">
      <c r="A11" s="414" t="s">
        <v>170</v>
      </c>
      <c r="B11" s="415"/>
      <c r="C11" s="315">
        <f>SUM(C9:C10)</f>
        <v>0</v>
      </c>
      <c r="D11" s="315">
        <f>SUM(D9:D10)</f>
        <v>0</v>
      </c>
      <c r="E11" s="89">
        <f>SUM(E9:E10)</f>
        <v>0</v>
      </c>
      <c r="F11" s="146"/>
      <c r="G11" s="401" t="s">
        <v>179</v>
      </c>
      <c r="H11" s="402"/>
      <c r="I11" s="86" t="e">
        <f>-((I5-(I10))/I5)</f>
        <v>#DIV/0!</v>
      </c>
      <c r="J11" s="151"/>
      <c r="K11" s="151"/>
      <c r="L11" s="151"/>
      <c r="M11" s="151"/>
      <c r="N11" s="151"/>
      <c r="O11" s="151"/>
      <c r="P11" s="151"/>
      <c r="Q11" s="151"/>
      <c r="R11" s="151"/>
      <c r="S11" s="151"/>
      <c r="T11" s="151"/>
      <c r="U11" s="151"/>
      <c r="V11" s="151"/>
      <c r="W11" s="151"/>
      <c r="X11" s="151"/>
      <c r="Y11" s="151"/>
      <c r="Z11" s="151"/>
      <c r="AA11" s="151"/>
      <c r="AB11" s="151"/>
      <c r="AC11" s="151"/>
      <c r="AD11" s="151"/>
    </row>
    <row r="12" spans="1:30" s="111" customFormat="1" ht="18" customHeight="1" x14ac:dyDescent="0.25">
      <c r="A12" s="409" t="s">
        <v>163</v>
      </c>
      <c r="B12" s="410"/>
      <c r="C12" s="586">
        <v>0</v>
      </c>
      <c r="D12" s="587">
        <v>0</v>
      </c>
      <c r="E12" s="314"/>
      <c r="F12" s="146"/>
      <c r="G12" s="200" t="s">
        <v>136</v>
      </c>
      <c r="H12" s="297"/>
      <c r="I12" s="154">
        <f>'2 - Project Info'!G42</f>
        <v>0</v>
      </c>
      <c r="J12" s="151"/>
      <c r="K12" s="151"/>
      <c r="L12" s="151"/>
      <c r="M12" s="151"/>
      <c r="N12" s="151"/>
      <c r="O12" s="151"/>
      <c r="P12" s="151"/>
      <c r="Q12" s="151"/>
      <c r="R12" s="151"/>
      <c r="S12" s="151"/>
      <c r="T12" s="151"/>
      <c r="U12" s="151"/>
      <c r="V12" s="151"/>
      <c r="W12" s="151"/>
      <c r="X12" s="151"/>
      <c r="Y12" s="151"/>
      <c r="Z12" s="151"/>
      <c r="AA12" s="151"/>
      <c r="AB12" s="151"/>
      <c r="AC12" s="151"/>
      <c r="AD12" s="151"/>
    </row>
    <row r="13" spans="1:30" s="108" customFormat="1" ht="17.45" customHeight="1" thickBot="1" x14ac:dyDescent="0.3">
      <c r="A13" s="403" t="s">
        <v>69</v>
      </c>
      <c r="B13" s="404"/>
      <c r="C13" s="320" t="e">
        <f>-((C12-(C11))/C12)</f>
        <v>#DIV/0!</v>
      </c>
      <c r="D13" s="316" t="e">
        <f>-((D12-(D11))/D12)</f>
        <v>#DIV/0!</v>
      </c>
      <c r="E13" s="313"/>
      <c r="F13" s="149"/>
      <c r="G13" s="201" t="s">
        <v>71</v>
      </c>
      <c r="H13" s="196"/>
      <c r="I13" s="159">
        <f>'2 - Project Info'!G43</f>
        <v>0</v>
      </c>
      <c r="T13" s="158"/>
      <c r="U13" s="158"/>
      <c r="V13" s="158"/>
      <c r="W13" s="158"/>
      <c r="X13" s="158"/>
      <c r="Y13" s="158"/>
      <c r="Z13" s="158"/>
      <c r="AA13" s="158"/>
      <c r="AB13" s="158"/>
      <c r="AC13" s="158"/>
    </row>
    <row r="14" spans="1:30" s="108" customFormat="1" ht="17.45" customHeight="1" thickBot="1" x14ac:dyDescent="0.3">
      <c r="A14" s="403" t="s">
        <v>178</v>
      </c>
      <c r="B14" s="404"/>
      <c r="C14" s="588">
        <v>0</v>
      </c>
      <c r="D14" s="589">
        <v>0</v>
      </c>
      <c r="E14" s="313"/>
      <c r="F14" s="149"/>
      <c r="G14" s="205" t="s">
        <v>100</v>
      </c>
      <c r="H14" s="197"/>
      <c r="I14" s="85">
        <f>SUM(I3:I5)+I13</f>
        <v>0</v>
      </c>
      <c r="T14" s="158"/>
      <c r="U14" s="158"/>
      <c r="V14" s="158"/>
      <c r="W14" s="158"/>
      <c r="X14" s="158"/>
      <c r="Y14" s="158"/>
      <c r="Z14" s="158"/>
      <c r="AA14" s="158"/>
      <c r="AB14" s="158"/>
      <c r="AC14" s="158"/>
    </row>
    <row r="15" spans="1:30" s="108" customFormat="1" ht="17.45" customHeight="1" thickBot="1" x14ac:dyDescent="0.3">
      <c r="A15" s="431" t="s">
        <v>179</v>
      </c>
      <c r="B15" s="432"/>
      <c r="C15" s="321" t="e">
        <f>-((C14-(C13))/C14)</f>
        <v>#DIV/0!</v>
      </c>
      <c r="D15" s="317" t="e">
        <f>-((D14-(D13))/D14)</f>
        <v>#DIV/0!</v>
      </c>
      <c r="E15" s="313"/>
      <c r="F15" s="149"/>
      <c r="G15" s="206" t="s">
        <v>109</v>
      </c>
      <c r="H15" s="198"/>
      <c r="I15" s="593">
        <v>0</v>
      </c>
      <c r="T15" s="158"/>
      <c r="U15" s="158"/>
      <c r="V15" s="158"/>
      <c r="W15" s="158"/>
      <c r="X15" s="158"/>
      <c r="Y15" s="158"/>
      <c r="Z15" s="158"/>
      <c r="AA15" s="158"/>
      <c r="AB15" s="158"/>
      <c r="AC15" s="158"/>
    </row>
    <row r="16" spans="1:30" s="108" customFormat="1" ht="17.45" customHeight="1" thickBot="1" x14ac:dyDescent="0.3">
      <c r="A16" s="106"/>
      <c r="B16" s="106"/>
      <c r="D16" s="309"/>
      <c r="E16" s="190"/>
      <c r="F16" s="149"/>
      <c r="G16" s="203" t="s">
        <v>69</v>
      </c>
      <c r="H16" s="299"/>
      <c r="I16" s="84" t="e">
        <f>-((I15-I14)/I15)</f>
        <v>#DIV/0!</v>
      </c>
      <c r="T16" s="158"/>
      <c r="U16" s="158"/>
      <c r="V16" s="158"/>
      <c r="W16" s="158"/>
      <c r="X16" s="158"/>
      <c r="Y16" s="158"/>
      <c r="Z16" s="158"/>
      <c r="AA16" s="158"/>
      <c r="AB16" s="158"/>
      <c r="AC16" s="158"/>
    </row>
    <row r="17" spans="1:9" ht="18.75" customHeight="1" thickBot="1" x14ac:dyDescent="0.3">
      <c r="A17" s="433" t="s">
        <v>124</v>
      </c>
      <c r="B17" s="434"/>
      <c r="C17" s="155" t="s">
        <v>64</v>
      </c>
      <c r="D17" s="583" t="s">
        <v>65</v>
      </c>
      <c r="E17" s="155" t="s">
        <v>66</v>
      </c>
      <c r="F17" s="158"/>
      <c r="G17" s="207" t="s">
        <v>115</v>
      </c>
      <c r="H17" s="199"/>
      <c r="I17" s="594">
        <v>0</v>
      </c>
    </row>
    <row r="18" spans="1:9" ht="18.75" customHeight="1" x14ac:dyDescent="0.25">
      <c r="A18" s="202" t="s">
        <v>101</v>
      </c>
      <c r="B18" s="164"/>
      <c r="C18" s="186">
        <f>I34</f>
        <v>0</v>
      </c>
      <c r="D18" s="584">
        <v>0</v>
      </c>
      <c r="E18" s="186">
        <f>D18*$E$6</f>
        <v>0</v>
      </c>
      <c r="F18" s="108"/>
      <c r="G18" s="204" t="s">
        <v>116</v>
      </c>
      <c r="H18" s="298"/>
      <c r="I18" s="84" t="e">
        <f>-((I17-I14)/I17)</f>
        <v>#DIV/0!</v>
      </c>
    </row>
    <row r="19" spans="1:9" ht="18.75" customHeight="1" thickBot="1" x14ac:dyDescent="0.3">
      <c r="A19" s="209" t="s">
        <v>102</v>
      </c>
      <c r="B19" s="212"/>
      <c r="C19" s="166">
        <f>'2 - Aff Gap'!F37</f>
        <v>0</v>
      </c>
      <c r="D19" s="585">
        <v>0</v>
      </c>
      <c r="E19" s="186">
        <f>D19*$E$6</f>
        <v>0</v>
      </c>
      <c r="F19" s="108"/>
      <c r="G19" s="399" t="s">
        <v>212</v>
      </c>
      <c r="H19" s="400"/>
      <c r="I19" s="592">
        <v>0</v>
      </c>
    </row>
    <row r="20" spans="1:9" s="160" customFormat="1" ht="18.75" customHeight="1" thickBot="1" x14ac:dyDescent="0.3">
      <c r="A20" s="318" t="s">
        <v>103</v>
      </c>
      <c r="B20" s="319"/>
      <c r="C20" s="315">
        <f>SUM(C18:C19)</f>
        <v>0</v>
      </c>
      <c r="D20" s="315">
        <f>SUM(D18:D19)</f>
        <v>0</v>
      </c>
      <c r="E20" s="89">
        <f>D20*$E$6</f>
        <v>0</v>
      </c>
      <c r="F20" s="158"/>
      <c r="G20" s="401" t="s">
        <v>179</v>
      </c>
      <c r="H20" s="402"/>
      <c r="I20" s="86" t="e">
        <f>-((I14-(I19))/I14)</f>
        <v>#DIV/0!</v>
      </c>
    </row>
    <row r="21" spans="1:9" ht="18.600000000000001" customHeight="1" thickBot="1" x14ac:dyDescent="0.3">
      <c r="A21" s="409" t="s">
        <v>164</v>
      </c>
      <c r="B21" s="410"/>
      <c r="C21" s="586">
        <v>0</v>
      </c>
      <c r="D21" s="587">
        <v>0</v>
      </c>
      <c r="E21" s="190"/>
      <c r="F21" s="108"/>
    </row>
    <row r="22" spans="1:9" ht="18.75" customHeight="1" x14ac:dyDescent="0.25">
      <c r="A22" s="403" t="s">
        <v>69</v>
      </c>
      <c r="B22" s="404"/>
      <c r="C22" s="320" t="e">
        <f>-((C21-C18)/C21)</f>
        <v>#DIV/0!</v>
      </c>
      <c r="D22" s="316" t="e">
        <f>-((D21-D18)/D21)</f>
        <v>#DIV/0!</v>
      </c>
      <c r="E22" s="190"/>
      <c r="F22" s="108"/>
      <c r="G22" s="211" t="s">
        <v>110</v>
      </c>
      <c r="H22" s="195"/>
      <c r="I22" s="152" t="s">
        <v>64</v>
      </c>
    </row>
    <row r="23" spans="1:9" ht="18" customHeight="1" x14ac:dyDescent="0.25">
      <c r="A23" s="403" t="s">
        <v>177</v>
      </c>
      <c r="B23" s="404"/>
      <c r="C23" s="588">
        <v>0</v>
      </c>
      <c r="D23" s="589">
        <v>0</v>
      </c>
      <c r="E23" s="190"/>
      <c r="F23" s="108"/>
      <c r="G23" s="217" t="s">
        <v>122</v>
      </c>
      <c r="H23" s="187"/>
      <c r="I23" s="194">
        <f>'2 - Value Gap'!H13+'2 - Value Gap'!H14</f>
        <v>0</v>
      </c>
    </row>
    <row r="24" spans="1:9" ht="18" customHeight="1" thickBot="1" x14ac:dyDescent="0.3">
      <c r="A24" s="577" t="s">
        <v>179</v>
      </c>
      <c r="B24" s="578"/>
      <c r="C24" s="321" t="e">
        <f>-((C23-(C18))/C23)</f>
        <v>#DIV/0!</v>
      </c>
      <c r="D24" s="317" t="e">
        <f>-((D23-(D18))/D23)</f>
        <v>#DIV/0!</v>
      </c>
      <c r="E24" s="190"/>
      <c r="F24" s="108"/>
      <c r="G24" s="218" t="s">
        <v>175</v>
      </c>
      <c r="H24" s="219"/>
      <c r="I24" s="220">
        <f>SUM('2 - Value Gap'!H15:H22)</f>
        <v>0</v>
      </c>
    </row>
    <row r="25" spans="1:9" ht="18" customHeight="1" thickBot="1" x14ac:dyDescent="0.3">
      <c r="A25" s="161"/>
      <c r="B25" s="161"/>
      <c r="C25" s="161"/>
      <c r="D25" s="162"/>
      <c r="E25" s="163"/>
      <c r="F25" s="108"/>
      <c r="G25" s="215" t="s">
        <v>73</v>
      </c>
      <c r="H25" s="216"/>
      <c r="I25" s="87">
        <f>SUM(I23:I24)</f>
        <v>0</v>
      </c>
    </row>
    <row r="26" spans="1:9" ht="18.75" customHeight="1" thickBot="1" x14ac:dyDescent="0.3">
      <c r="A26" s="221" t="s">
        <v>123</v>
      </c>
      <c r="B26" s="300" t="s">
        <v>80</v>
      </c>
      <c r="C26" s="300" t="s">
        <v>81</v>
      </c>
      <c r="D26" s="301" t="s">
        <v>70</v>
      </c>
      <c r="E26" s="189"/>
      <c r="F26" s="108"/>
    </row>
    <row r="27" spans="1:9" ht="18.75" customHeight="1" thickBot="1" x14ac:dyDescent="0.3">
      <c r="A27" s="167" t="str">
        <f>'2 - Leverage'!B7</f>
        <v>Click to Enter</v>
      </c>
      <c r="B27" s="168">
        <f>'2 - Leverage'!D7</f>
        <v>0</v>
      </c>
      <c r="C27" s="169" t="str">
        <f>'2 - Leverage'!A7</f>
        <v>Click to Enter</v>
      </c>
      <c r="D27" s="170" t="str">
        <f>'2 - Leverage'!E7</f>
        <v>Click to Enter</v>
      </c>
      <c r="E27" s="190"/>
      <c r="F27" s="108"/>
      <c r="G27" s="208" t="s">
        <v>105</v>
      </c>
      <c r="H27" s="302"/>
      <c r="I27" s="155" t="s">
        <v>64</v>
      </c>
    </row>
    <row r="28" spans="1:9" ht="18.75" customHeight="1" x14ac:dyDescent="0.25">
      <c r="A28" s="171" t="str">
        <f>'2 - Leverage'!B8</f>
        <v>Click to Enter</v>
      </c>
      <c r="B28" s="172">
        <f>'2 - Leverage'!D8</f>
        <v>0</v>
      </c>
      <c r="C28" s="173" t="str">
        <f>'2 - Leverage'!A8</f>
        <v>Click to Enter</v>
      </c>
      <c r="D28" s="174" t="str">
        <f>'2 - Leverage'!E8</f>
        <v>Click to Enter</v>
      </c>
      <c r="E28" s="190"/>
      <c r="F28" s="108"/>
      <c r="G28" s="202" t="s">
        <v>75</v>
      </c>
      <c r="H28" s="164"/>
      <c r="I28" s="186">
        <f>'2 - Aff Gap'!F11</f>
        <v>0</v>
      </c>
    </row>
    <row r="29" spans="1:9" ht="18" customHeight="1" thickBot="1" x14ac:dyDescent="0.3">
      <c r="A29" s="171" t="str">
        <f>'2 - Leverage'!B9</f>
        <v>Click to Enter</v>
      </c>
      <c r="B29" s="172">
        <f>'2 - Leverage'!D9</f>
        <v>0</v>
      </c>
      <c r="C29" s="173" t="str">
        <f>'2 - Leverage'!A9</f>
        <v>Value Gap</v>
      </c>
      <c r="D29" s="174" t="str">
        <f>'2 - Leverage'!E9</f>
        <v>Click to Enter</v>
      </c>
      <c r="E29" s="190"/>
      <c r="F29" s="108"/>
      <c r="G29" s="209" t="s">
        <v>76</v>
      </c>
      <c r="H29" s="213"/>
      <c r="I29" s="166">
        <f>'2 - Aff Gap'!F12</f>
        <v>0</v>
      </c>
    </row>
    <row r="30" spans="1:9" ht="18" customHeight="1" thickBot="1" x14ac:dyDescent="0.3">
      <c r="A30" s="171" t="str">
        <f>'2 - Leverage'!B10</f>
        <v>Click to Enter</v>
      </c>
      <c r="B30" s="172">
        <f>'2 - Leverage'!D10</f>
        <v>0</v>
      </c>
      <c r="C30" s="173" t="str">
        <f>'2 - Leverage'!A10</f>
        <v>Click to Enter</v>
      </c>
      <c r="D30" s="174" t="str">
        <f>'2 - Leverage'!E10</f>
        <v>Click to Enter</v>
      </c>
      <c r="E30" s="192"/>
      <c r="F30" s="108"/>
      <c r="G30" s="210" t="s">
        <v>78</v>
      </c>
      <c r="H30" s="88"/>
      <c r="I30" s="90">
        <f>SUM(I28:I29)</f>
        <v>0</v>
      </c>
    </row>
    <row r="31" spans="1:9" ht="18" customHeight="1" thickBot="1" x14ac:dyDescent="0.3">
      <c r="A31" s="171" t="str">
        <f>'2 - Leverage'!B11</f>
        <v>Click to Enter</v>
      </c>
      <c r="B31" s="172">
        <f>'2 - Leverage'!D11</f>
        <v>0</v>
      </c>
      <c r="C31" s="173" t="str">
        <f>'2 - Leverage'!A11</f>
        <v>Click to Enter</v>
      </c>
      <c r="D31" s="174" t="str">
        <f>'2 - Leverage'!E11</f>
        <v>Click to Enter</v>
      </c>
      <c r="E31" s="192"/>
      <c r="F31" s="108"/>
    </row>
    <row r="32" spans="1:9" ht="18" customHeight="1" thickBot="1" x14ac:dyDescent="0.3">
      <c r="A32" s="171" t="str">
        <f>'2 - Leverage'!B12</f>
        <v>Click to Enter</v>
      </c>
      <c r="B32" s="172">
        <f>'2 - Leverage'!D12</f>
        <v>0</v>
      </c>
      <c r="C32" s="173" t="str">
        <f>'2 - Leverage'!A12</f>
        <v>Click to Enter</v>
      </c>
      <c r="D32" s="174" t="str">
        <f>'2 - Leverage'!E12</f>
        <v>Click to Enter</v>
      </c>
      <c r="E32" s="190"/>
      <c r="F32" s="108"/>
      <c r="G32" s="208" t="s">
        <v>104</v>
      </c>
      <c r="H32" s="303"/>
      <c r="I32" s="155" t="s">
        <v>64</v>
      </c>
    </row>
    <row r="33" spans="1:9" ht="18" customHeight="1" x14ac:dyDescent="0.25">
      <c r="A33" s="171" t="str">
        <f>'2 - Leverage'!B13</f>
        <v>Click to Enter</v>
      </c>
      <c r="B33" s="172">
        <f>'2 - Leverage'!D13</f>
        <v>0</v>
      </c>
      <c r="C33" s="173" t="str">
        <f>'2 - Leverage'!A13</f>
        <v>Click to Enter</v>
      </c>
      <c r="D33" s="174" t="str">
        <f>'2 - Leverage'!E13</f>
        <v>Click to Enter</v>
      </c>
      <c r="E33" s="193"/>
      <c r="F33" s="108"/>
      <c r="G33" s="397" t="s">
        <v>211</v>
      </c>
      <c r="H33" s="398"/>
      <c r="I33" s="186">
        <f>'2 - Aff Gap'!F19+'2 - Aff Gap'!F20</f>
        <v>0</v>
      </c>
    </row>
    <row r="34" spans="1:9" ht="18" customHeight="1" x14ac:dyDescent="0.25">
      <c r="A34" s="171" t="str">
        <f>'2 - Leverage'!B14</f>
        <v>Click to Enter</v>
      </c>
      <c r="B34" s="172">
        <f>'2 - Leverage'!D14</f>
        <v>0</v>
      </c>
      <c r="C34" s="173" t="str">
        <f>'2 - Leverage'!A14</f>
        <v>Click to Enter</v>
      </c>
      <c r="D34" s="174" t="str">
        <f>'2 - Leverage'!E14</f>
        <v>Click to Enter</v>
      </c>
      <c r="E34" s="193"/>
      <c r="F34" s="108"/>
      <c r="G34" s="217" t="s">
        <v>121</v>
      </c>
      <c r="H34" s="187"/>
      <c r="I34" s="186">
        <f>'2 - Aff Gap'!F21</f>
        <v>0</v>
      </c>
    </row>
    <row r="35" spans="1:9" ht="19.899999999999999" customHeight="1" x14ac:dyDescent="0.25">
      <c r="A35" s="171" t="str">
        <f>'2 - Leverage'!B15</f>
        <v>Click to Enter</v>
      </c>
      <c r="B35" s="172">
        <f>'2 - Leverage'!D15</f>
        <v>0</v>
      </c>
      <c r="C35" s="173" t="str">
        <f>'2 - Leverage'!A15</f>
        <v>Click to Enter</v>
      </c>
      <c r="D35" s="174" t="str">
        <f>'2 - Leverage'!E15</f>
        <v>Click to Enter</v>
      </c>
      <c r="E35" s="193"/>
      <c r="F35" s="108"/>
      <c r="G35" s="200" t="s">
        <v>82</v>
      </c>
      <c r="H35" s="297"/>
      <c r="I35" s="186">
        <f>'2 - Aff Gap'!F22</f>
        <v>0</v>
      </c>
    </row>
    <row r="36" spans="1:9" ht="18.75" customHeight="1" x14ac:dyDescent="0.25">
      <c r="A36" s="171" t="str">
        <f>'2 - Leverage'!B16</f>
        <v>Click to Enter</v>
      </c>
      <c r="B36" s="172">
        <f>'2 - Leverage'!D16</f>
        <v>0</v>
      </c>
      <c r="C36" s="173" t="str">
        <f>'2 - Leverage'!A16</f>
        <v>Click to Enter</v>
      </c>
      <c r="D36" s="174" t="str">
        <f>'2 - Leverage'!E16</f>
        <v>Click to Enter</v>
      </c>
      <c r="E36" s="191"/>
      <c r="F36" s="108"/>
      <c r="G36" s="200" t="s">
        <v>83</v>
      </c>
      <c r="H36" s="297"/>
      <c r="I36" s="186">
        <f>'2 - Aff Gap'!F23</f>
        <v>0</v>
      </c>
    </row>
    <row r="37" spans="1:9" ht="18.75" customHeight="1" thickBot="1" x14ac:dyDescent="0.3">
      <c r="A37" s="305" t="str">
        <f>'2 - Leverage'!B17</f>
        <v>Click to Enter</v>
      </c>
      <c r="B37" s="306">
        <f>'2 - Leverage'!D17</f>
        <v>0</v>
      </c>
      <c r="C37" s="307" t="str">
        <f>'2 - Leverage'!A17</f>
        <v>Click to Enter</v>
      </c>
      <c r="D37" s="308" t="str">
        <f>'2 - Leverage'!E17</f>
        <v>Click to Enter</v>
      </c>
      <c r="E37" s="191"/>
      <c r="F37" s="108"/>
      <c r="G37" s="218" t="s">
        <v>175</v>
      </c>
      <c r="H37" s="219"/>
      <c r="I37" s="176">
        <f>SUM('2 - Aff Gap'!F24:F31)</f>
        <v>0</v>
      </c>
    </row>
    <row r="38" spans="1:9" ht="18.75" customHeight="1" thickBot="1" x14ac:dyDescent="0.3">
      <c r="E38" s="191"/>
      <c r="F38" s="108"/>
      <c r="G38" s="214" t="s">
        <v>84</v>
      </c>
      <c r="H38" s="188"/>
      <c r="I38" s="87">
        <f>SUM(I33:I37)</f>
        <v>0</v>
      </c>
    </row>
    <row r="39" spans="1:9" ht="18.75" customHeight="1" x14ac:dyDescent="0.25">
      <c r="E39" s="191"/>
      <c r="F39" s="108"/>
      <c r="I39" s="107"/>
    </row>
    <row r="40" spans="1:9" s="160" customFormat="1" ht="18.75" customHeight="1" x14ac:dyDescent="0.25">
      <c r="A40" s="106"/>
      <c r="B40" s="106"/>
      <c r="C40" s="106"/>
      <c r="D40" s="175"/>
      <c r="E40" s="106"/>
      <c r="F40" s="158"/>
    </row>
    <row r="41" spans="1:9" ht="18.75" customHeight="1" x14ac:dyDescent="0.25">
      <c r="F41" s="108"/>
    </row>
    <row r="42" spans="1:9" ht="18.75" customHeight="1" x14ac:dyDescent="0.25">
      <c r="F42" s="108"/>
    </row>
    <row r="43" spans="1:9" ht="18.75" customHeight="1" x14ac:dyDescent="0.25">
      <c r="F43" s="108"/>
    </row>
    <row r="44" spans="1:9" ht="18.75" customHeight="1" x14ac:dyDescent="0.25">
      <c r="F44" s="108"/>
    </row>
    <row r="45" spans="1:9" ht="18.75" customHeight="1" x14ac:dyDescent="0.25">
      <c r="F45" s="108"/>
    </row>
    <row r="46" spans="1:9" ht="18.75" customHeight="1" x14ac:dyDescent="0.25">
      <c r="F46" s="108"/>
    </row>
    <row r="47" spans="1:9" ht="18.75" customHeight="1" x14ac:dyDescent="0.25">
      <c r="F47" s="108"/>
    </row>
    <row r="48" spans="1:9" ht="18.75" customHeight="1" x14ac:dyDescent="0.25">
      <c r="F48" s="108"/>
    </row>
    <row r="49" ht="18.75" customHeight="1" x14ac:dyDescent="0.25"/>
  </sheetData>
  <sheetProtection algorithmName="SHA-512" hashValue="qPuaUW8iM0eP596zo1SfHDowiVAJE0cnHXF/w9ANQMlO1x9gBWIO0q9ThodgNedfqzTGt1luH27ARu89G8LADQ==" saltValue="v/Oc5hwPPJFn0hio9mI3bg==" spinCount="100000" sheet="1" objects="1" scenarios="1" selectLockedCells="1"/>
  <mergeCells count="26">
    <mergeCell ref="A10:B10"/>
    <mergeCell ref="A8:B8"/>
    <mergeCell ref="A1:I1"/>
    <mergeCell ref="B2:E2"/>
    <mergeCell ref="B3:E3"/>
    <mergeCell ref="A9:B9"/>
    <mergeCell ref="B4:E4"/>
    <mergeCell ref="C6:D6"/>
    <mergeCell ref="G3:H3"/>
    <mergeCell ref="G4:H4"/>
    <mergeCell ref="G6:H6"/>
    <mergeCell ref="A21:B21"/>
    <mergeCell ref="A22:B22"/>
    <mergeCell ref="A23:B23"/>
    <mergeCell ref="A24:B24"/>
    <mergeCell ref="A11:B11"/>
    <mergeCell ref="A13:B13"/>
    <mergeCell ref="A17:B17"/>
    <mergeCell ref="A12:B12"/>
    <mergeCell ref="A14:B14"/>
    <mergeCell ref="A15:B15"/>
    <mergeCell ref="G33:H33"/>
    <mergeCell ref="G10:H10"/>
    <mergeCell ref="G11:H11"/>
    <mergeCell ref="G19:H19"/>
    <mergeCell ref="G20:H20"/>
  </mergeCells>
  <conditionalFormatting sqref="C13 C15">
    <cfRule type="cellIs" dxfId="23" priority="12" operator="greaterThan">
      <formula>0</formula>
    </cfRule>
  </conditionalFormatting>
  <conditionalFormatting sqref="C13 C15">
    <cfRule type="cellIs" dxfId="22" priority="11" operator="greaterThan">
      <formula>0</formula>
    </cfRule>
  </conditionalFormatting>
  <conditionalFormatting sqref="D13 D15">
    <cfRule type="cellIs" dxfId="21" priority="8" operator="greaterThan">
      <formula>0</formula>
    </cfRule>
  </conditionalFormatting>
  <conditionalFormatting sqref="D13 D15">
    <cfRule type="cellIs" dxfId="20" priority="7" operator="greaterThan">
      <formula>0</formula>
    </cfRule>
  </conditionalFormatting>
  <conditionalFormatting sqref="I11">
    <cfRule type="cellIs" dxfId="19" priority="6" operator="greaterThan">
      <formula>0</formula>
    </cfRule>
  </conditionalFormatting>
  <conditionalFormatting sqref="I11">
    <cfRule type="cellIs" dxfId="18" priority="5" operator="greaterThan">
      <formula>0</formula>
    </cfRule>
  </conditionalFormatting>
  <conditionalFormatting sqref="I20">
    <cfRule type="cellIs" dxfId="17" priority="4" operator="greaterThan">
      <formula>0</formula>
    </cfRule>
  </conditionalFormatting>
  <conditionalFormatting sqref="I20">
    <cfRule type="cellIs" dxfId="16" priority="3" operator="greaterThan">
      <formula>0</formula>
    </cfRule>
  </conditionalFormatting>
  <conditionalFormatting sqref="C24:D24">
    <cfRule type="cellIs" dxfId="15" priority="2" operator="greaterThan">
      <formula>0</formula>
    </cfRule>
  </conditionalFormatting>
  <conditionalFormatting sqref="C24:D24">
    <cfRule type="cellIs" dxfId="14" priority="1" operator="greaterThan">
      <formula>0</formula>
    </cfRule>
  </conditionalFormatting>
  <dataValidations count="8">
    <dataValidation allowBlank="1" sqref="E17:E20 D16" xr:uid="{3993CA6E-B4EC-43BB-B40F-8D9E0769C1C3}"/>
    <dataValidation allowBlank="1" promptTitle="Review Multiple Sources" prompt="Review the Leverage Workbook and leverage documentation. If no committed leverage is available, enter $0. If there are multiple committed sources, identify the source and amount on separate lines." sqref="I24" xr:uid="{CF2DE075-97A5-4054-8AF5-3223032FA2F5}"/>
    <dataValidation allowBlank="1" prompt="Delete committed/pending source fields that are not used. Select source fields A-D, right click delete, &quot;shift cells up&quot; option. If you need to add another source field: select A-D, right click to insert, &quot;shift cells down&quot; option." sqref="G24 G37" xr:uid="{410A9E2D-DF6E-4EBB-9D92-1D82A32798C6}"/>
    <dataValidation allowBlank="1" showErrorMessage="1" sqref="E16" xr:uid="{0EC6E9AB-E787-497D-A44D-5CBE5414A433}"/>
    <dataValidation allowBlank="1" showInputMessage="1" showErrorMessage="1" promptTitle="Do Not Use with CLT Requests" prompt="The Impact Fund Historical 80th Percentile is not applicable to CLT requests. Please disregard this field for CLT proposals." sqref="D23 D21 D12 D14" xr:uid="{05683D59-4FC2-4EC3-BEA9-A05129203075}"/>
    <dataValidation errorStyle="information" allowBlank="1" showInputMessage="1" showErrorMessage="1" promptTitle="Do Not Use with CLT Requests" prompt="The Impact Fund Historical 80th Percentile is not applicable to CLT requests. Please disregard this field for CLT proposals." sqref="C12 C21" xr:uid="{1B908C64-7091-422A-8C66-98E6EFB0094D}"/>
    <dataValidation errorStyle="information" allowBlank="1" showErrorMessage="1" promptTitle="Do Not Use with CLT Requests" prompt="The Impact Fund Historical 80th Percentile is not applicable to CLT requests. Please disregard this field for CLT proposals." sqref="C14 C23 I10 I19" xr:uid="{2DC12EEC-07D7-4BDE-9B07-B4D74BBD78A1}"/>
    <dataValidation type="whole" operator="lessThanOrEqual" allowBlank="1" showInputMessage="1" showErrorMessage="1" sqref="D9:D10 D18:D19" xr:uid="{51AEF266-6DB0-456C-A839-3F12C865E1EB}">
      <formula1>C9</formula1>
    </dataValidation>
  </dataValidations>
  <printOptions horizontalCentered="1"/>
  <pageMargins left="0.25" right="0.25" top="0.25" bottom="0.25" header="0.3" footer="0.3"/>
  <pageSetup paperSize="17" scale="89" orientation="portrait" verticalDpi="360" r:id="rId1"/>
  <extLst>
    <ext xmlns:x14="http://schemas.microsoft.com/office/spreadsheetml/2009/9/main" uri="{CCE6A557-97BC-4b89-ADB6-D9C93CAAB3DF}">
      <x14:dataValidations xmlns:xm="http://schemas.microsoft.com/office/excel/2006/main" count="2">
        <x14:dataValidation type="whole" operator="lessThanOrEqual" allowBlank="1" showInputMessage="1" showErrorMessage="1" xr:uid="{EE172394-A999-4EAE-A210-618D3173D574}">
          <x14:formula1>
            <xm:f>'2 - Value Gap'!H25</xm:f>
          </x14:formula1>
          <xm:sqref>B6</xm:sqref>
        </x14:dataValidation>
        <x14:dataValidation type="whole" operator="lessThanOrEqual" allowBlank="1" showInputMessage="1" showErrorMessage="1" xr:uid="{C19205C9-B886-48CA-8BEC-E7287CCFD0FA}">
          <x14:formula1>
            <xm:f>'2 - Aff Gap'!F33</xm:f>
          </x14:formula1>
          <xm:sqref>E6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DC08C-2F20-49EF-946E-0B6D6DE14965}">
  <sheetPr>
    <tabColor theme="7" tint="0.39997558519241921"/>
    <pageSetUpPr fitToPage="1"/>
  </sheetPr>
  <dimension ref="A1:M65"/>
  <sheetViews>
    <sheetView showGridLines="0" zoomScaleNormal="100" workbookViewId="0">
      <selection activeCell="B7" sqref="B7:G7"/>
    </sheetView>
  </sheetViews>
  <sheetFormatPr defaultColWidth="9.140625" defaultRowHeight="14.25" x14ac:dyDescent="0.2"/>
  <cols>
    <col min="1" max="1" width="1.5703125" style="2" customWidth="1"/>
    <col min="2" max="2" width="4.5703125" style="2" customWidth="1"/>
    <col min="3" max="3" width="25.28515625" style="2" customWidth="1"/>
    <col min="4" max="4" width="13.85546875" style="2" customWidth="1"/>
    <col min="5" max="5" width="17.5703125" style="2" customWidth="1"/>
    <col min="6" max="6" width="30.42578125" style="2" customWidth="1"/>
    <col min="7" max="7" width="24.140625" style="2" customWidth="1"/>
    <col min="8" max="8" width="59.28515625" style="2" customWidth="1"/>
    <col min="9" max="9" width="13.42578125" style="2" customWidth="1"/>
    <col min="10" max="12" width="9.140625" style="2" customWidth="1"/>
    <col min="13" max="16384" width="9.140625" style="2"/>
  </cols>
  <sheetData>
    <row r="1" spans="1:13" ht="27" customHeight="1" x14ac:dyDescent="0.3">
      <c r="A1" s="449" t="s">
        <v>63</v>
      </c>
      <c r="B1" s="450"/>
      <c r="C1" s="450"/>
      <c r="D1" s="450"/>
      <c r="E1" s="450"/>
      <c r="F1" s="450"/>
      <c r="G1" s="451"/>
      <c r="H1" s="7"/>
      <c r="I1" s="7"/>
    </row>
    <row r="2" spans="1:13" ht="19.899999999999999" customHeight="1" thickBot="1" x14ac:dyDescent="0.25">
      <c r="A2" s="452" t="s">
        <v>6</v>
      </c>
      <c r="B2" s="453"/>
      <c r="C2" s="453"/>
      <c r="D2" s="453"/>
      <c r="E2" s="453"/>
      <c r="F2" s="453"/>
      <c r="G2" s="454"/>
    </row>
    <row r="3" spans="1:13" ht="4.1500000000000004" customHeight="1" x14ac:dyDescent="0.2">
      <c r="A3" s="461" t="s">
        <v>183</v>
      </c>
      <c r="B3" s="462"/>
      <c r="C3" s="462"/>
      <c r="D3" s="462"/>
      <c r="E3" s="462"/>
      <c r="F3" s="462"/>
      <c r="G3" s="463"/>
    </row>
    <row r="4" spans="1:13" ht="0.75" customHeight="1" x14ac:dyDescent="0.2">
      <c r="A4" s="464"/>
      <c r="B4" s="465"/>
      <c r="C4" s="465"/>
      <c r="D4" s="465"/>
      <c r="E4" s="465"/>
      <c r="F4" s="465"/>
      <c r="G4" s="466"/>
    </row>
    <row r="5" spans="1:13" ht="78.75" customHeight="1" thickBot="1" x14ac:dyDescent="0.25">
      <c r="A5" s="467"/>
      <c r="B5" s="468"/>
      <c r="C5" s="468"/>
      <c r="D5" s="468"/>
      <c r="E5" s="468"/>
      <c r="F5" s="468"/>
      <c r="G5" s="469"/>
    </row>
    <row r="6" spans="1:13" ht="18.75" customHeight="1" thickBot="1" x14ac:dyDescent="0.3">
      <c r="A6" s="8"/>
      <c r="B6" s="455" t="s">
        <v>182</v>
      </c>
      <c r="C6" s="456"/>
      <c r="D6" s="456"/>
      <c r="E6" s="456"/>
      <c r="F6" s="456"/>
      <c r="G6" s="457"/>
      <c r="H6" s="258"/>
    </row>
    <row r="7" spans="1:13" ht="16.899999999999999" customHeight="1" thickBot="1" x14ac:dyDescent="0.25">
      <c r="A7" s="8"/>
      <c r="B7" s="458"/>
      <c r="C7" s="459"/>
      <c r="D7" s="459"/>
      <c r="E7" s="459"/>
      <c r="F7" s="459"/>
      <c r="G7" s="460"/>
      <c r="H7" s="277" t="s">
        <v>208</v>
      </c>
    </row>
    <row r="8" spans="1:13" ht="15.75" customHeight="1" thickBot="1" x14ac:dyDescent="0.25">
      <c r="A8" s="71" t="s">
        <v>171</v>
      </c>
      <c r="B8" s="46"/>
      <c r="C8" s="5"/>
      <c r="D8" s="9"/>
      <c r="E8" s="9"/>
      <c r="F8" s="9"/>
      <c r="G8" s="10"/>
    </row>
    <row r="9" spans="1:13" ht="15.75" customHeight="1" thickBot="1" x14ac:dyDescent="0.25">
      <c r="A9" s="8"/>
      <c r="B9" s="44" t="s">
        <v>29</v>
      </c>
      <c r="C9" s="9"/>
      <c r="D9" s="9"/>
      <c r="E9" s="9"/>
      <c r="F9" s="79" t="s">
        <v>14</v>
      </c>
      <c r="G9" s="10"/>
    </row>
    <row r="10" spans="1:13" ht="15.75" customHeight="1" thickBot="1" x14ac:dyDescent="0.25">
      <c r="A10" s="8"/>
      <c r="B10" s="44" t="s">
        <v>129</v>
      </c>
      <c r="C10" s="9"/>
      <c r="D10" s="9"/>
      <c r="E10" s="9"/>
      <c r="F10" s="79" t="s">
        <v>14</v>
      </c>
      <c r="G10" s="10"/>
    </row>
    <row r="11" spans="1:13" ht="15.75" customHeight="1" thickBot="1" x14ac:dyDescent="0.25">
      <c r="A11" s="8"/>
      <c r="B11" s="9" t="s">
        <v>30</v>
      </c>
      <c r="C11" s="9"/>
      <c r="D11" s="9"/>
      <c r="E11" s="9"/>
      <c r="F11" s="79"/>
      <c r="G11" s="10"/>
    </row>
    <row r="12" spans="1:13" ht="15" customHeight="1" thickBot="1" x14ac:dyDescent="0.25">
      <c r="A12" s="8"/>
      <c r="B12" s="9" t="s">
        <v>31</v>
      </c>
      <c r="C12" s="9"/>
      <c r="D12" s="9"/>
      <c r="E12" s="9"/>
      <c r="F12" s="79"/>
      <c r="G12" s="10"/>
    </row>
    <row r="13" spans="1:13" ht="15.75" thickBot="1" x14ac:dyDescent="0.25">
      <c r="A13" s="8"/>
      <c r="B13" s="9" t="s">
        <v>32</v>
      </c>
      <c r="C13" s="9"/>
      <c r="D13" s="9"/>
      <c r="E13" s="9"/>
      <c r="F13" s="79"/>
      <c r="G13" s="10"/>
      <c r="M13" s="5"/>
    </row>
    <row r="14" spans="1:13" ht="15.75" thickBot="1" x14ac:dyDescent="0.25">
      <c r="A14" s="8"/>
      <c r="B14" s="9" t="s">
        <v>57</v>
      </c>
      <c r="C14" s="9"/>
      <c r="D14" s="9"/>
      <c r="E14" s="9"/>
      <c r="F14" s="79"/>
      <c r="G14" s="10"/>
      <c r="M14" s="5"/>
    </row>
    <row r="15" spans="1:13" ht="15.75" customHeight="1" thickBot="1" x14ac:dyDescent="0.3">
      <c r="A15" s="8"/>
      <c r="B15" s="12" t="s">
        <v>33</v>
      </c>
      <c r="C15" s="9"/>
      <c r="D15" s="80" t="s">
        <v>14</v>
      </c>
      <c r="E15" s="18" t="s">
        <v>53</v>
      </c>
      <c r="F15" s="79"/>
      <c r="G15" s="16"/>
    </row>
    <row r="16" spans="1:13" ht="15.75" customHeight="1" thickBot="1" x14ac:dyDescent="0.3">
      <c r="A16" s="8"/>
      <c r="B16" s="12" t="s">
        <v>37</v>
      </c>
      <c r="C16" s="9"/>
      <c r="D16" s="53"/>
      <c r="E16" s="52"/>
      <c r="F16" s="79" t="s">
        <v>14</v>
      </c>
      <c r="G16" s="16"/>
    </row>
    <row r="17" spans="1:8" ht="15.75" customHeight="1" thickBot="1" x14ac:dyDescent="0.25">
      <c r="A17" s="8"/>
      <c r="B17" s="9" t="s">
        <v>2</v>
      </c>
      <c r="C17" s="9"/>
      <c r="D17" s="5"/>
      <c r="E17" s="5"/>
      <c r="F17" s="79" t="s">
        <v>14</v>
      </c>
      <c r="G17" s="16"/>
    </row>
    <row r="18" spans="1:8" ht="15" x14ac:dyDescent="0.2">
      <c r="A18" s="8"/>
      <c r="B18" s="9"/>
      <c r="C18" s="9"/>
      <c r="D18" s="9"/>
      <c r="E18" s="9"/>
      <c r="F18" s="9"/>
      <c r="G18" s="10"/>
    </row>
    <row r="19" spans="1:8" ht="15.75" customHeight="1" thickBot="1" x14ac:dyDescent="0.25">
      <c r="A19" s="59" t="s">
        <v>7</v>
      </c>
      <c r="B19" s="12"/>
      <c r="C19" s="9"/>
      <c r="D19" s="19"/>
      <c r="E19" s="19"/>
      <c r="F19" s="15"/>
      <c r="G19" s="16"/>
    </row>
    <row r="20" spans="1:8" ht="15.75" customHeight="1" thickBot="1" x14ac:dyDescent="0.25">
      <c r="A20" s="8"/>
      <c r="B20" s="12" t="s">
        <v>34</v>
      </c>
      <c r="C20" s="9"/>
      <c r="D20" s="19"/>
      <c r="E20" s="19"/>
      <c r="F20" s="79"/>
      <c r="G20" s="16"/>
    </row>
    <row r="21" spans="1:8" ht="15.75" customHeight="1" thickBot="1" x14ac:dyDescent="0.25">
      <c r="A21" s="8"/>
      <c r="B21" s="12" t="s">
        <v>35</v>
      </c>
      <c r="C21" s="9"/>
      <c r="D21" s="19"/>
      <c r="E21" s="19"/>
      <c r="F21" s="79"/>
      <c r="G21" s="16"/>
    </row>
    <row r="22" spans="1:8" ht="15.75" customHeight="1" thickBot="1" x14ac:dyDescent="0.25">
      <c r="A22" s="8"/>
      <c r="B22" s="12" t="s">
        <v>36</v>
      </c>
      <c r="C22" s="9"/>
      <c r="D22" s="19"/>
      <c r="E22" s="19"/>
      <c r="F22" s="21">
        <f>SUM(F20*F21)</f>
        <v>0</v>
      </c>
      <c r="G22" s="16"/>
    </row>
    <row r="23" spans="1:8" ht="15.75" customHeight="1" thickBot="1" x14ac:dyDescent="0.25">
      <c r="A23" s="8"/>
      <c r="B23" s="12" t="s">
        <v>51</v>
      </c>
      <c r="C23" s="9"/>
      <c r="D23" s="19"/>
      <c r="E23" s="19"/>
      <c r="F23" s="57">
        <f>F22/43560</f>
        <v>0</v>
      </c>
      <c r="G23" s="16"/>
    </row>
    <row r="24" spans="1:8" ht="15" x14ac:dyDescent="0.2">
      <c r="A24" s="8"/>
      <c r="B24" s="9"/>
      <c r="C24" s="9"/>
      <c r="D24" s="9"/>
      <c r="E24" s="9"/>
      <c r="F24" s="9"/>
      <c r="G24" s="10"/>
    </row>
    <row r="25" spans="1:8" s="179" customFormat="1" ht="15.75" thickBot="1" x14ac:dyDescent="0.25">
      <c r="A25" s="182" t="s">
        <v>112</v>
      </c>
      <c r="B25" s="183"/>
      <c r="C25" s="183"/>
      <c r="D25" s="178"/>
      <c r="E25" s="178"/>
      <c r="F25" s="178"/>
      <c r="G25" s="285"/>
    </row>
    <row r="26" spans="1:8" s="179" customFormat="1" ht="15.75" customHeight="1" thickBot="1" x14ac:dyDescent="0.25">
      <c r="A26" s="184"/>
      <c r="B26" s="183" t="s">
        <v>130</v>
      </c>
      <c r="C26" s="185"/>
      <c r="F26" s="177" t="s">
        <v>14</v>
      </c>
      <c r="G26" s="16"/>
      <c r="H26" s="286"/>
    </row>
    <row r="27" spans="1:8" ht="15.75" customHeight="1" x14ac:dyDescent="0.2">
      <c r="A27" s="180"/>
      <c r="B27" s="181"/>
      <c r="F27" s="19"/>
      <c r="G27" s="16"/>
      <c r="H27" s="287"/>
    </row>
    <row r="28" spans="1:8" ht="15.75" customHeight="1" thickBot="1" x14ac:dyDescent="0.25">
      <c r="A28" s="59" t="s">
        <v>28</v>
      </c>
      <c r="B28" s="20"/>
      <c r="C28" s="22"/>
      <c r="D28" s="22"/>
      <c r="E28" s="22"/>
      <c r="F28" s="22"/>
      <c r="G28" s="23"/>
    </row>
    <row r="29" spans="1:8" ht="21.75" customHeight="1" thickBot="1" x14ac:dyDescent="0.3">
      <c r="A29" s="8"/>
      <c r="B29" s="76" t="s">
        <v>165</v>
      </c>
      <c r="C29" s="78"/>
      <c r="D29" s="9"/>
      <c r="E29" s="9"/>
      <c r="F29" s="9"/>
      <c r="G29" s="77" t="s">
        <v>87</v>
      </c>
      <c r="H29" s="277" t="s">
        <v>184</v>
      </c>
    </row>
    <row r="30" spans="1:8" ht="15.75" customHeight="1" x14ac:dyDescent="0.2">
      <c r="A30" s="8"/>
      <c r="B30" s="15"/>
      <c r="C30" s="288" t="s">
        <v>131</v>
      </c>
      <c r="D30" s="54"/>
      <c r="E30" s="54"/>
      <c r="F30" s="54"/>
      <c r="G30" s="132">
        <v>0</v>
      </c>
    </row>
    <row r="31" spans="1:8" ht="15.75" customHeight="1" x14ac:dyDescent="0.2">
      <c r="A31" s="8"/>
      <c r="B31" s="15"/>
      <c r="C31" s="50" t="s">
        <v>86</v>
      </c>
      <c r="D31" s="49"/>
      <c r="E31" s="49"/>
      <c r="F31" s="49"/>
      <c r="G31" s="133">
        <v>0</v>
      </c>
    </row>
    <row r="32" spans="1:8" ht="15.75" customHeight="1" thickBot="1" x14ac:dyDescent="0.25">
      <c r="A32" s="8"/>
      <c r="B32" s="15"/>
      <c r="C32" s="259" t="s">
        <v>167</v>
      </c>
      <c r="D32" s="55"/>
      <c r="E32" s="101"/>
      <c r="F32" s="102"/>
      <c r="G32" s="134">
        <v>0</v>
      </c>
    </row>
    <row r="33" spans="1:11" ht="25.15" customHeight="1" thickBot="1" x14ac:dyDescent="0.25">
      <c r="A33" s="8"/>
      <c r="B33" s="15"/>
      <c r="C33" s="74" t="s">
        <v>56</v>
      </c>
      <c r="D33" s="51"/>
      <c r="E33" s="51"/>
      <c r="F33" s="51"/>
      <c r="G33" s="47">
        <f>SUM(G30:G32)</f>
        <v>0</v>
      </c>
      <c r="H33" s="14"/>
      <c r="I33" s="14"/>
      <c r="J33" s="14"/>
      <c r="K33" s="14"/>
    </row>
    <row r="34" spans="1:11" ht="15.75" customHeight="1" x14ac:dyDescent="0.2">
      <c r="A34" s="8"/>
      <c r="B34" s="15"/>
      <c r="C34" s="28"/>
      <c r="D34" s="28"/>
      <c r="E34" s="28"/>
      <c r="F34" s="28"/>
      <c r="G34" s="115"/>
      <c r="H34" s="25"/>
      <c r="I34" s="14"/>
      <c r="J34" s="14"/>
      <c r="K34" s="14"/>
    </row>
    <row r="35" spans="1:11" ht="15.75" thickBot="1" x14ac:dyDescent="0.25">
      <c r="A35" s="8"/>
      <c r="B35" s="24" t="s">
        <v>166</v>
      </c>
      <c r="C35" s="9"/>
      <c r="D35" s="9"/>
      <c r="E35" s="9"/>
      <c r="F35" s="9"/>
      <c r="G35" s="116"/>
      <c r="H35" s="25"/>
      <c r="I35" s="14"/>
      <c r="J35" s="14"/>
      <c r="K35" s="9"/>
    </row>
    <row r="36" spans="1:11" ht="32.450000000000003" customHeight="1" thickBot="1" x14ac:dyDescent="0.25">
      <c r="A36" s="8"/>
      <c r="B36" s="15"/>
      <c r="C36" s="440" t="s">
        <v>159</v>
      </c>
      <c r="D36" s="441"/>
      <c r="E36" s="441"/>
      <c r="F36" s="442"/>
      <c r="G36" s="136">
        <v>0</v>
      </c>
      <c r="H36" s="261"/>
      <c r="I36" s="14"/>
      <c r="J36" s="14"/>
      <c r="K36" s="14"/>
    </row>
    <row r="37" spans="1:11" ht="25.5" customHeight="1" thickBot="1" x14ac:dyDescent="0.25">
      <c r="A37" s="8"/>
      <c r="B37" s="15"/>
      <c r="C37" s="438" t="s">
        <v>55</v>
      </c>
      <c r="D37" s="439"/>
      <c r="E37" s="439"/>
      <c r="F37" s="439"/>
      <c r="G37" s="75">
        <f>SUM(G36:G36)</f>
        <v>0</v>
      </c>
    </row>
    <row r="38" spans="1:11" ht="24.75" customHeight="1" thickTop="1" thickBot="1" x14ac:dyDescent="0.25">
      <c r="A38" s="8"/>
      <c r="B38" s="15"/>
      <c r="C38" s="68" t="s">
        <v>5</v>
      </c>
      <c r="D38" s="69"/>
      <c r="E38" s="69"/>
      <c r="F38" s="69"/>
      <c r="G38" s="117">
        <f>G33+G37</f>
        <v>0</v>
      </c>
    </row>
    <row r="39" spans="1:11" ht="15.75" customHeight="1" thickTop="1" x14ac:dyDescent="0.2">
      <c r="A39" s="8"/>
      <c r="B39" s="9"/>
      <c r="C39" s="9"/>
      <c r="D39" s="9"/>
      <c r="E39" s="9"/>
      <c r="F39" s="9"/>
      <c r="G39" s="118"/>
    </row>
    <row r="40" spans="1:11" ht="15.75" thickBot="1" x14ac:dyDescent="0.25">
      <c r="A40" s="8"/>
      <c r="B40" s="24" t="s">
        <v>3</v>
      </c>
      <c r="C40" s="27"/>
      <c r="D40" s="9"/>
      <c r="E40" s="9"/>
      <c r="F40" s="9"/>
      <c r="G40" s="116"/>
      <c r="H40" s="25"/>
      <c r="I40" s="14"/>
      <c r="J40" s="14"/>
      <c r="K40" s="14"/>
    </row>
    <row r="41" spans="1:11" ht="15.75" customHeight="1" x14ac:dyDescent="0.2">
      <c r="A41" s="8"/>
      <c r="B41" s="15"/>
      <c r="C41" s="260" t="s">
        <v>168</v>
      </c>
      <c r="D41" s="49"/>
      <c r="E41" s="49"/>
      <c r="F41" s="49"/>
      <c r="G41" s="130">
        <v>0</v>
      </c>
    </row>
    <row r="42" spans="1:11" ht="15.75" customHeight="1" thickBot="1" x14ac:dyDescent="0.25">
      <c r="A42" s="8"/>
      <c r="B42" s="15"/>
      <c r="C42" s="50" t="s">
        <v>96</v>
      </c>
      <c r="D42" s="49"/>
      <c r="E42" s="49"/>
      <c r="F42" s="49"/>
      <c r="G42" s="129">
        <v>0</v>
      </c>
    </row>
    <row r="43" spans="1:11" ht="25.15" customHeight="1" thickTop="1" thickBot="1" x14ac:dyDescent="0.25">
      <c r="A43" s="8"/>
      <c r="B43" s="15"/>
      <c r="C43" s="68" t="s">
        <v>8</v>
      </c>
      <c r="D43" s="69"/>
      <c r="E43" s="69"/>
      <c r="F43" s="69"/>
      <c r="G43" s="119">
        <f>SUM(G41:G42)</f>
        <v>0</v>
      </c>
    </row>
    <row r="44" spans="1:11" ht="25.15" customHeight="1" thickTop="1" thickBot="1" x14ac:dyDescent="0.25">
      <c r="A44" s="8"/>
      <c r="B44" s="15"/>
      <c r="C44" s="68" t="s">
        <v>52</v>
      </c>
      <c r="D44" s="69"/>
      <c r="E44" s="69"/>
      <c r="F44" s="69"/>
      <c r="G44" s="119">
        <f>G38+G43</f>
        <v>0</v>
      </c>
    </row>
    <row r="45" spans="1:11" ht="15.75" customHeight="1" thickTop="1" x14ac:dyDescent="0.2">
      <c r="A45" s="8"/>
      <c r="B45" s="15"/>
      <c r="C45" s="28"/>
      <c r="D45" s="28"/>
      <c r="E45" s="28"/>
      <c r="F45" s="28"/>
      <c r="G45" s="120"/>
    </row>
    <row r="46" spans="1:11" ht="15.75" customHeight="1" thickBot="1" x14ac:dyDescent="0.3">
      <c r="A46" s="59" t="s">
        <v>27</v>
      </c>
      <c r="B46" s="29"/>
      <c r="C46" s="30"/>
      <c r="D46" s="30"/>
      <c r="E46" s="30"/>
      <c r="F46" s="30"/>
      <c r="G46" s="121"/>
    </row>
    <row r="47" spans="1:11" ht="20.25" customHeight="1" thickTop="1" thickBot="1" x14ac:dyDescent="0.25">
      <c r="A47" s="31"/>
      <c r="B47" s="125"/>
      <c r="C47" s="443" t="s">
        <v>119</v>
      </c>
      <c r="D47" s="444"/>
      <c r="E47" s="444"/>
      <c r="F47" s="445"/>
      <c r="G47" s="81">
        <v>0</v>
      </c>
    </row>
    <row r="48" spans="1:11" ht="15.75" customHeight="1" thickTop="1" x14ac:dyDescent="0.2">
      <c r="A48" s="8"/>
      <c r="B48" s="15"/>
      <c r="C48" s="28"/>
      <c r="D48" s="28"/>
      <c r="E48" s="28"/>
      <c r="F48" s="28"/>
      <c r="G48" s="26"/>
    </row>
    <row r="49" spans="1:7" ht="15.75" customHeight="1" thickBot="1" x14ac:dyDescent="0.25">
      <c r="A49" s="446" t="s">
        <v>21</v>
      </c>
      <c r="B49" s="447"/>
      <c r="C49" s="447"/>
      <c r="D49" s="447"/>
      <c r="E49" s="447"/>
      <c r="F49" s="447"/>
      <c r="G49" s="448"/>
    </row>
    <row r="50" spans="1:7" ht="100.5" customHeight="1" thickBot="1" x14ac:dyDescent="0.25">
      <c r="A50" s="435" t="s">
        <v>120</v>
      </c>
      <c r="B50" s="436"/>
      <c r="C50" s="436"/>
      <c r="D50" s="436"/>
      <c r="E50" s="436"/>
      <c r="F50" s="436"/>
      <c r="G50" s="437"/>
    </row>
    <row r="52" spans="1:7" ht="20.25" customHeight="1" x14ac:dyDescent="0.2"/>
    <row r="53" spans="1:7" x14ac:dyDescent="0.2">
      <c r="E53" s="14"/>
      <c r="F53" s="14"/>
    </row>
    <row r="54" spans="1:7" ht="15" hidden="1" x14ac:dyDescent="0.25">
      <c r="E54" s="11" t="s">
        <v>14</v>
      </c>
      <c r="F54" s="43" t="s">
        <v>14</v>
      </c>
    </row>
    <row r="55" spans="1:7" ht="15" hidden="1" x14ac:dyDescent="0.25">
      <c r="C55" s="11" t="s">
        <v>14</v>
      </c>
      <c r="E55" s="13" t="s">
        <v>42</v>
      </c>
      <c r="F55" s="43" t="s">
        <v>23</v>
      </c>
      <c r="G55" s="11" t="s">
        <v>14</v>
      </c>
    </row>
    <row r="56" spans="1:7" ht="15" hidden="1" x14ac:dyDescent="0.25">
      <c r="C56" s="11" t="s">
        <v>22</v>
      </c>
      <c r="E56" s="13" t="s">
        <v>43</v>
      </c>
      <c r="F56" s="43" t="s">
        <v>133</v>
      </c>
      <c r="G56" s="13" t="s">
        <v>16</v>
      </c>
    </row>
    <row r="57" spans="1:7" ht="15" hidden="1" x14ac:dyDescent="0.25">
      <c r="C57" s="11" t="s">
        <v>23</v>
      </c>
      <c r="E57" s="13" t="s">
        <v>45</v>
      </c>
      <c r="F57" s="43" t="s">
        <v>134</v>
      </c>
      <c r="G57" s="13" t="s">
        <v>17</v>
      </c>
    </row>
    <row r="58" spans="1:7" ht="15" hidden="1" x14ac:dyDescent="0.25">
      <c r="C58" s="11"/>
      <c r="E58" s="11" t="s">
        <v>126</v>
      </c>
      <c r="F58" s="43"/>
      <c r="G58" s="13" t="s">
        <v>18</v>
      </c>
    </row>
    <row r="59" spans="1:7" ht="15" hidden="1" x14ac:dyDescent="0.25">
      <c r="E59" s="11" t="s">
        <v>125</v>
      </c>
      <c r="F59" s="14"/>
      <c r="G59" s="13" t="s">
        <v>19</v>
      </c>
    </row>
    <row r="60" spans="1:7" ht="15" hidden="1" x14ac:dyDescent="0.25">
      <c r="C60" s="11" t="s">
        <v>14</v>
      </c>
      <c r="E60" s="13" t="s">
        <v>15</v>
      </c>
      <c r="F60" s="43" t="s">
        <v>14</v>
      </c>
      <c r="G60" s="17" t="s">
        <v>47</v>
      </c>
    </row>
    <row r="61" spans="1:7" ht="15" hidden="1" x14ac:dyDescent="0.25">
      <c r="C61" s="11" t="s">
        <v>44</v>
      </c>
      <c r="E61" s="11" t="s">
        <v>132</v>
      </c>
      <c r="F61" s="43" t="s">
        <v>38</v>
      </c>
    </row>
    <row r="62" spans="1:7" ht="15" hidden="1" x14ac:dyDescent="0.25">
      <c r="C62" s="11" t="s">
        <v>59</v>
      </c>
      <c r="E62" s="14"/>
      <c r="F62" s="43" t="s">
        <v>39</v>
      </c>
    </row>
    <row r="63" spans="1:7" ht="15" hidden="1" x14ac:dyDescent="0.25">
      <c r="C63" s="11" t="s">
        <v>46</v>
      </c>
      <c r="E63" s="14"/>
      <c r="F63" s="43" t="s">
        <v>40</v>
      </c>
    </row>
    <row r="64" spans="1:7" hidden="1" x14ac:dyDescent="0.2">
      <c r="E64" s="14"/>
      <c r="F64" s="43" t="s">
        <v>41</v>
      </c>
    </row>
    <row r="65" spans="5:6" x14ac:dyDescent="0.2">
      <c r="E65" s="14"/>
      <c r="F65" s="14"/>
    </row>
  </sheetData>
  <sheetProtection algorithmName="SHA-512" hashValue="IFd1eMPNIOUzyGUSZHZ0lY1vbz0+y6ei+hgHOUm3o4amzda80JJX5Lb3ryY50u6MA6lgEkbpT/lSyrn9XvN7kw==" saltValue="5aQe/Ckqm2Gn/it8zB7Pzg==" spinCount="100000" sheet="1" objects="1" scenarios="1" selectLockedCells="1"/>
  <mergeCells count="10">
    <mergeCell ref="A1:G1"/>
    <mergeCell ref="A2:G2"/>
    <mergeCell ref="A3:G5"/>
    <mergeCell ref="B6:G6"/>
    <mergeCell ref="B7:G7"/>
    <mergeCell ref="C37:F37"/>
    <mergeCell ref="C47:F47"/>
    <mergeCell ref="A49:G49"/>
    <mergeCell ref="A50:G50"/>
    <mergeCell ref="C36:F36"/>
  </mergeCells>
  <conditionalFormatting sqref="G47">
    <cfRule type="cellIs" dxfId="13" priority="1" stopIfTrue="1" operator="greaterThan">
      <formula>$G$44</formula>
    </cfRule>
  </conditionalFormatting>
  <dataValidations count="14">
    <dataValidation type="list" allowBlank="1" showInputMessage="1" showErrorMessage="1" sqref="F17" xr:uid="{25CC018A-D776-4331-8590-6C27E50F1010}">
      <formula1>$G$55:$G$60</formula1>
    </dataValidation>
    <dataValidation allowBlank="1" sqref="F27" xr:uid="{3C67AB76-7C21-46CE-ACC4-DAB176260918}"/>
    <dataValidation type="list" allowBlank="1" showInputMessage="1" showErrorMessage="1" sqref="F26" xr:uid="{94CBEA33-FAF2-48E8-AF9B-050C7993ADB1}">
      <formula1>$C$55:$C$57</formula1>
    </dataValidation>
    <dataValidation type="whole" operator="lessThan" allowBlank="1" showInputMessage="1" showErrorMessage="1" errorTitle="Excessive Developer Fee" error="Cannot exceed 10 percent of TDC" sqref="G42" xr:uid="{E6D6CF7F-A3EA-43EA-A238-5DD89F265C5E}">
      <formula1>0.1*G44</formula1>
    </dataValidation>
    <dataValidation type="whole" errorStyle="warning" operator="lessThan" allowBlank="1" showInputMessage="1" showErrorMessage="1" errorTitle="No Value Gap" error="Value Gap is the gap between TDC and FMV. If you do not project a Value Gap, funds may not be awarded for Value Gap." sqref="G47" xr:uid="{709BC225-21C0-4796-9FDE-072F66407442}">
      <formula1>G44</formula1>
    </dataValidation>
    <dataValidation allowBlank="1" showErrorMessage="1" sqref="D16" xr:uid="{C0743368-78CA-446E-8021-2265B535F989}"/>
    <dataValidation type="list" allowBlank="1" showInputMessage="1" showErrorMessage="1" sqref="D15" xr:uid="{48C7EF7E-A4FB-40E4-BA05-E396D278B0EE}">
      <formula1>$F$54:$F$57</formula1>
    </dataValidation>
    <dataValidation type="list" allowBlank="1" showInputMessage="1" showErrorMessage="1" sqref="F16" xr:uid="{4DC3F782-E358-438D-BB77-47592D57BCC4}">
      <formula1>$F$60:$F$64</formula1>
    </dataValidation>
    <dataValidation type="list" allowBlank="1" showInputMessage="1" showErrorMessage="1" sqref="F10" xr:uid="{56270951-94E0-47B0-B485-C0A9595A4B77}">
      <formula1>$C$60:$C$63</formula1>
    </dataValidation>
    <dataValidation type="list" allowBlank="1" showInputMessage="1" showErrorMessage="1" sqref="F9" xr:uid="{4CB90140-D96D-40B4-AC2D-815B246245CC}">
      <formula1>$E$54:$E$61</formula1>
    </dataValidation>
    <dataValidation type="list" allowBlank="1" showInputMessage="1" showErrorMessage="1" promptTitle="Choose One" sqref="D9:E10" xr:uid="{39635571-7ACA-4AD6-BC57-495040051119}">
      <formula1>$E$57:$E$57</formula1>
    </dataValidation>
    <dataValidation type="whole" operator="greaterThanOrEqual" allowBlank="1" showInputMessage="1" showErrorMessage="1" sqref="F12 G36 G41 G30:G32" xr:uid="{787E7F66-763C-4386-A69F-3AC86BFC689E}">
      <formula1>0</formula1>
    </dataValidation>
    <dataValidation type="whole" operator="greaterThanOrEqual" allowBlank="1" showInputMessage="1" showErrorMessage="1" prompt="Include finished, above-ground square feet." sqref="F11" xr:uid="{46527BA9-E7D4-4162-972B-02D284C1C468}">
      <formula1>1</formula1>
    </dataValidation>
    <dataValidation type="textLength" operator="lessThanOrEqual" allowBlank="1" showInputMessage="1" showErrorMessage="1" sqref="B7:G7" xr:uid="{DD3CEF4D-A15F-4AC6-A2BA-A3EBE9314EE4}">
      <formula1>70</formula1>
    </dataValidation>
  </dataValidations>
  <printOptions horizontalCentered="1" verticalCentered="1"/>
  <pageMargins left="0.5" right="0.5" top="0.25" bottom="0.25" header="0.25" footer="0.25"/>
  <pageSetup scale="5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8AF42-EE24-4C5C-A196-9DD0D936D398}">
  <sheetPr>
    <tabColor theme="7" tint="0.39997558519241921"/>
    <pageSetUpPr fitToPage="1"/>
  </sheetPr>
  <dimension ref="A1:H37"/>
  <sheetViews>
    <sheetView showGridLines="0" zoomScaleNormal="100" zoomScaleSheetLayoutView="80" workbookViewId="0">
      <selection activeCell="A7" sqref="A7"/>
    </sheetView>
  </sheetViews>
  <sheetFormatPr defaultColWidth="9.140625" defaultRowHeight="14.25" x14ac:dyDescent="0.2"/>
  <cols>
    <col min="1" max="1" width="28.7109375" style="2" customWidth="1"/>
    <col min="2" max="2" width="33.7109375" style="2" customWidth="1"/>
    <col min="3" max="3" width="37" style="2" customWidth="1"/>
    <col min="4" max="4" width="22.42578125" style="2" customWidth="1"/>
    <col min="5" max="5" width="18.7109375" style="2" customWidth="1"/>
    <col min="6" max="6" width="46" style="2" customWidth="1"/>
    <col min="7" max="7" width="39.85546875" style="139" bestFit="1" customWidth="1"/>
    <col min="8" max="8" width="28.7109375" style="2" bestFit="1" customWidth="1"/>
    <col min="9" max="9" width="28.85546875" style="2" customWidth="1"/>
    <col min="10" max="14" width="9.140625" style="2" customWidth="1"/>
    <col min="15" max="16384" width="9.140625" style="2"/>
  </cols>
  <sheetData>
    <row r="1" spans="1:8" ht="18.75" x14ac:dyDescent="0.2">
      <c r="A1" s="473" t="s">
        <v>63</v>
      </c>
      <c r="B1" s="474"/>
      <c r="C1" s="474"/>
      <c r="D1" s="474"/>
      <c r="E1" s="474"/>
      <c r="F1" s="475"/>
    </row>
    <row r="2" spans="1:8" ht="22.5" customHeight="1" thickBot="1" x14ac:dyDescent="0.25">
      <c r="A2" s="476" t="s">
        <v>94</v>
      </c>
      <c r="B2" s="477"/>
      <c r="C2" s="477"/>
      <c r="D2" s="477"/>
      <c r="E2" s="477"/>
      <c r="F2" s="478"/>
    </row>
    <row r="3" spans="1:8" ht="125.25" customHeight="1" x14ac:dyDescent="0.2">
      <c r="A3" s="479" t="s">
        <v>213</v>
      </c>
      <c r="B3" s="480"/>
      <c r="C3" s="480"/>
      <c r="D3" s="480"/>
      <c r="E3" s="480"/>
      <c r="F3" s="481"/>
      <c r="G3" s="140"/>
    </row>
    <row r="4" spans="1:8" ht="22.15" customHeight="1" thickBot="1" x14ac:dyDescent="0.25">
      <c r="A4" s="482" t="s">
        <v>206</v>
      </c>
      <c r="B4" s="483"/>
      <c r="C4" s="483"/>
      <c r="D4" s="483"/>
      <c r="E4" s="483"/>
      <c r="F4" s="484"/>
      <c r="H4" s="83"/>
    </row>
    <row r="5" spans="1:8" ht="15.75" thickBot="1" x14ac:dyDescent="0.25">
      <c r="A5" s="91"/>
      <c r="B5" s="99"/>
      <c r="C5" s="99"/>
      <c r="D5" s="99"/>
      <c r="E5" s="99"/>
      <c r="F5" s="99"/>
    </row>
    <row r="6" spans="1:8" ht="61.9" customHeight="1" thickBot="1" x14ac:dyDescent="0.25">
      <c r="A6" s="103" t="s">
        <v>0</v>
      </c>
      <c r="B6" s="103" t="s">
        <v>79</v>
      </c>
      <c r="C6" s="104" t="s">
        <v>128</v>
      </c>
      <c r="D6" s="104" t="s">
        <v>214</v>
      </c>
      <c r="E6" s="104" t="s">
        <v>95</v>
      </c>
      <c r="F6" s="104" t="s">
        <v>215</v>
      </c>
      <c r="H6" s="105"/>
    </row>
    <row r="7" spans="1:8" ht="20.100000000000001" customHeight="1" x14ac:dyDescent="0.2">
      <c r="A7" s="123" t="s">
        <v>14</v>
      </c>
      <c r="B7" s="124" t="s">
        <v>14</v>
      </c>
      <c r="C7" s="122"/>
      <c r="D7" s="93">
        <v>0</v>
      </c>
      <c r="E7" s="94" t="s">
        <v>14</v>
      </c>
      <c r="F7" s="100"/>
    </row>
    <row r="8" spans="1:8" ht="20.100000000000001" customHeight="1" x14ac:dyDescent="0.2">
      <c r="A8" s="123" t="s">
        <v>14</v>
      </c>
      <c r="B8" s="124" t="s">
        <v>14</v>
      </c>
      <c r="C8" s="122"/>
      <c r="D8" s="95">
        <v>0</v>
      </c>
      <c r="E8" s="94" t="s">
        <v>14</v>
      </c>
      <c r="F8" s="100"/>
    </row>
    <row r="9" spans="1:8" ht="20.100000000000001" customHeight="1" x14ac:dyDescent="0.2">
      <c r="A9" s="123" t="s">
        <v>9</v>
      </c>
      <c r="B9" s="124" t="s">
        <v>14</v>
      </c>
      <c r="C9" s="122"/>
      <c r="D9" s="95">
        <v>0</v>
      </c>
      <c r="E9" s="94" t="s">
        <v>14</v>
      </c>
      <c r="F9" s="100"/>
    </row>
    <row r="10" spans="1:8" ht="20.100000000000001" customHeight="1" x14ac:dyDescent="0.2">
      <c r="A10" s="123" t="s">
        <v>14</v>
      </c>
      <c r="B10" s="124" t="s">
        <v>14</v>
      </c>
      <c r="C10" s="122"/>
      <c r="D10" s="95">
        <v>0</v>
      </c>
      <c r="E10" s="94" t="s">
        <v>14</v>
      </c>
      <c r="F10" s="100"/>
    </row>
    <row r="11" spans="1:8" ht="20.100000000000001" customHeight="1" x14ac:dyDescent="0.2">
      <c r="A11" s="123" t="s">
        <v>14</v>
      </c>
      <c r="B11" s="124" t="s">
        <v>14</v>
      </c>
      <c r="C11" s="122"/>
      <c r="D11" s="95">
        <v>0</v>
      </c>
      <c r="E11" s="94" t="s">
        <v>14</v>
      </c>
      <c r="F11" s="100"/>
    </row>
    <row r="12" spans="1:8" ht="20.100000000000001" customHeight="1" x14ac:dyDescent="0.2">
      <c r="A12" s="123" t="s">
        <v>14</v>
      </c>
      <c r="B12" s="124" t="s">
        <v>14</v>
      </c>
      <c r="C12" s="122"/>
      <c r="D12" s="95">
        <v>0</v>
      </c>
      <c r="E12" s="94" t="s">
        <v>14</v>
      </c>
      <c r="F12" s="100"/>
      <c r="H12" s="5"/>
    </row>
    <row r="13" spans="1:8" ht="20.100000000000001" customHeight="1" x14ac:dyDescent="0.2">
      <c r="A13" s="123" t="s">
        <v>14</v>
      </c>
      <c r="B13" s="124" t="s">
        <v>14</v>
      </c>
      <c r="C13" s="122"/>
      <c r="D13" s="96">
        <v>0</v>
      </c>
      <c r="E13" s="94" t="s">
        <v>14</v>
      </c>
      <c r="F13" s="100"/>
      <c r="H13" s="5"/>
    </row>
    <row r="14" spans="1:8" ht="20.100000000000001" customHeight="1" x14ac:dyDescent="0.2">
      <c r="A14" s="123" t="s">
        <v>14</v>
      </c>
      <c r="B14" s="124" t="s">
        <v>14</v>
      </c>
      <c r="C14" s="122"/>
      <c r="D14" s="95">
        <v>0</v>
      </c>
      <c r="E14" s="94" t="s">
        <v>14</v>
      </c>
      <c r="F14" s="100"/>
      <c r="H14" s="5"/>
    </row>
    <row r="15" spans="1:8" ht="20.100000000000001" customHeight="1" x14ac:dyDescent="0.2">
      <c r="A15" s="123" t="s">
        <v>14</v>
      </c>
      <c r="B15" s="124" t="s">
        <v>14</v>
      </c>
      <c r="C15" s="122"/>
      <c r="D15" s="96">
        <v>0</v>
      </c>
      <c r="E15" s="94" t="s">
        <v>14</v>
      </c>
      <c r="F15" s="100"/>
      <c r="H15" s="5"/>
    </row>
    <row r="16" spans="1:8" ht="20.100000000000001" customHeight="1" x14ac:dyDescent="0.2">
      <c r="A16" s="123" t="s">
        <v>14</v>
      </c>
      <c r="B16" s="124" t="s">
        <v>14</v>
      </c>
      <c r="C16" s="122"/>
      <c r="D16" s="95">
        <v>0</v>
      </c>
      <c r="E16" s="94" t="s">
        <v>14</v>
      </c>
      <c r="F16" s="100"/>
      <c r="H16" s="5"/>
    </row>
    <row r="17" spans="1:8" ht="20.100000000000001" customHeight="1" thickBot="1" x14ac:dyDescent="0.25">
      <c r="A17" s="123" t="s">
        <v>14</v>
      </c>
      <c r="B17" s="124" t="s">
        <v>14</v>
      </c>
      <c r="C17" s="122"/>
      <c r="D17" s="97">
        <v>0</v>
      </c>
      <c r="E17" s="94" t="s">
        <v>14</v>
      </c>
      <c r="F17" s="100"/>
      <c r="H17" s="5"/>
    </row>
    <row r="18" spans="1:8" ht="24" customHeight="1" thickBot="1" x14ac:dyDescent="0.25">
      <c r="A18" s="92"/>
      <c r="B18" s="107"/>
      <c r="C18" s="141" t="s">
        <v>26</v>
      </c>
      <c r="D18" s="128">
        <f>SUM(D7:D17)</f>
        <v>0</v>
      </c>
      <c r="E18" s="107"/>
      <c r="F18" s="107"/>
      <c r="H18" s="5"/>
    </row>
    <row r="19" spans="1:8" ht="15" customHeight="1" x14ac:dyDescent="0.2">
      <c r="A19" s="5"/>
      <c r="B19" s="108"/>
      <c r="C19" s="109"/>
      <c r="D19" s="110"/>
      <c r="E19" s="108"/>
      <c r="F19" s="108"/>
      <c r="H19" s="5"/>
    </row>
    <row r="20" spans="1:8" ht="8.25" customHeight="1" x14ac:dyDescent="0.2">
      <c r="A20" s="5"/>
      <c r="B20" s="5"/>
      <c r="C20" s="5"/>
      <c r="D20" s="5"/>
      <c r="E20" s="5"/>
      <c r="F20" s="5"/>
    </row>
    <row r="21" spans="1:8" ht="15" customHeight="1" thickBot="1" x14ac:dyDescent="0.25">
      <c r="A21" s="447" t="s">
        <v>21</v>
      </c>
      <c r="B21" s="447"/>
      <c r="C21" s="447"/>
      <c r="D21" s="447"/>
      <c r="E21" s="447"/>
      <c r="F21" s="447"/>
    </row>
    <row r="22" spans="1:8" ht="94.9" customHeight="1" thickBot="1" x14ac:dyDescent="0.25">
      <c r="A22" s="470"/>
      <c r="B22" s="471"/>
      <c r="C22" s="471"/>
      <c r="D22" s="471"/>
      <c r="E22" s="471"/>
      <c r="F22" s="472"/>
    </row>
    <row r="23" spans="1:8" x14ac:dyDescent="0.2">
      <c r="A23" s="6"/>
      <c r="B23" s="6"/>
      <c r="C23" s="6"/>
      <c r="D23" s="6"/>
      <c r="E23" s="6"/>
    </row>
    <row r="24" spans="1:8" x14ac:dyDescent="0.2">
      <c r="A24" s="6"/>
      <c r="B24" s="6"/>
      <c r="C24" s="6"/>
      <c r="D24" s="6"/>
      <c r="E24" s="6"/>
    </row>
    <row r="25" spans="1:8" x14ac:dyDescent="0.2">
      <c r="A25" s="6"/>
      <c r="B25" s="6"/>
      <c r="C25" s="6"/>
      <c r="D25" s="6"/>
      <c r="E25" s="6"/>
    </row>
    <row r="26" spans="1:8" ht="13.9" hidden="1" customHeight="1" x14ac:dyDescent="0.2">
      <c r="A26" s="2" t="s">
        <v>85</v>
      </c>
      <c r="B26" s="2" t="s">
        <v>79</v>
      </c>
      <c r="C26" s="2" t="s">
        <v>98</v>
      </c>
    </row>
    <row r="27" spans="1:8" ht="13.9" hidden="1" customHeight="1" x14ac:dyDescent="0.2">
      <c r="A27" s="3" t="s">
        <v>14</v>
      </c>
      <c r="B27" s="3" t="s">
        <v>14</v>
      </c>
      <c r="C27" s="3" t="s">
        <v>14</v>
      </c>
    </row>
    <row r="28" spans="1:8" ht="13.9" hidden="1" customHeight="1" x14ac:dyDescent="0.2">
      <c r="A28" s="3" t="s">
        <v>9</v>
      </c>
      <c r="B28" s="3" t="s">
        <v>10</v>
      </c>
      <c r="C28" s="3" t="s">
        <v>22</v>
      </c>
    </row>
    <row r="29" spans="1:8" ht="13.9" hidden="1" customHeight="1" x14ac:dyDescent="0.2">
      <c r="A29" s="3" t="s">
        <v>174</v>
      </c>
      <c r="B29" s="3" t="s">
        <v>11</v>
      </c>
      <c r="C29" s="3" t="s">
        <v>23</v>
      </c>
    </row>
    <row r="30" spans="1:8" ht="13.9" hidden="1" customHeight="1" x14ac:dyDescent="0.2">
      <c r="A30" s="3"/>
      <c r="B30" s="3" t="s">
        <v>12</v>
      </c>
    </row>
    <row r="31" spans="1:8" ht="13.9" hidden="1" customHeight="1" x14ac:dyDescent="0.2">
      <c r="A31" s="289"/>
      <c r="B31" s="3" t="s">
        <v>13</v>
      </c>
    </row>
    <row r="32" spans="1:8" ht="13.9" hidden="1" customHeight="1" x14ac:dyDescent="0.2">
      <c r="A32" s="3"/>
      <c r="B32" s="3" t="s">
        <v>4</v>
      </c>
    </row>
    <row r="33" spans="1:2" ht="13.9" hidden="1" customHeight="1" x14ac:dyDescent="0.2">
      <c r="A33" s="3"/>
      <c r="B33" s="3" t="s">
        <v>1</v>
      </c>
    </row>
    <row r="34" spans="1:2" ht="13.9" hidden="1" customHeight="1" x14ac:dyDescent="0.2">
      <c r="A34" s="3"/>
      <c r="B34" s="3" t="s">
        <v>50</v>
      </c>
    </row>
    <row r="35" spans="1:2" ht="13.9" hidden="1" customHeight="1" x14ac:dyDescent="0.2">
      <c r="A35" s="3"/>
      <c r="B35" s="3" t="s">
        <v>24</v>
      </c>
    </row>
    <row r="36" spans="1:2" ht="13.9" hidden="1" customHeight="1" x14ac:dyDescent="0.2">
      <c r="B36" s="3" t="s">
        <v>91</v>
      </c>
    </row>
    <row r="37" spans="1:2" hidden="1" x14ac:dyDescent="0.2"/>
  </sheetData>
  <sheetProtection algorithmName="SHA-512" hashValue="DjOiD4j1X+w4f4R5iz52bAZwUGPPz3yzKjD7VpvK1IomhlXg7EZcj3Hti4fs38NiHfTKA+0FKYLBLz69sl4wgw==" saltValue="8cNxZ6V4bYco0QxqikKidw==" spinCount="100000" sheet="1" objects="1" scenarios="1" selectLockedCells="1"/>
  <mergeCells count="6">
    <mergeCell ref="A22:F22"/>
    <mergeCell ref="A1:F1"/>
    <mergeCell ref="A2:F2"/>
    <mergeCell ref="A3:F3"/>
    <mergeCell ref="A4:F4"/>
    <mergeCell ref="A21:F21"/>
  </mergeCells>
  <dataValidations count="4">
    <dataValidation type="list" allowBlank="1" showInputMessage="1" showErrorMessage="1" sqref="B7:B17" xr:uid="{2F7D49E4-171B-42A2-9D67-15CE62E119A9}">
      <formula1>$B$27:$B$36</formula1>
    </dataValidation>
    <dataValidation type="list" allowBlank="1" showInputMessage="1" showErrorMessage="1" sqref="A7:A17" xr:uid="{2030E18A-C102-4558-B319-62C3140C3F05}">
      <formula1>$A$27:$A$29</formula1>
    </dataValidation>
    <dataValidation type="list" allowBlank="1" showInputMessage="1" showErrorMessage="1" sqref="E7:E17" xr:uid="{21CD8448-1837-4C3B-A7EA-C1227A5A13D3}">
      <formula1>$C$27:$C$29</formula1>
    </dataValidation>
    <dataValidation type="whole" operator="greaterThanOrEqual" allowBlank="1" showInputMessage="1" showErrorMessage="1" sqref="D7:D17" xr:uid="{81017718-D028-48B2-8489-25C293FC6231}">
      <formula1>-1</formula1>
    </dataValidation>
  </dataValidations>
  <printOptions horizontalCentered="1" verticalCentered="1"/>
  <pageMargins left="0.25" right="0.25" top="0.25" bottom="0.25" header="0.25" footer="0.25"/>
  <pageSetup scale="7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I q G H U i o e J 9 O j A A A A 9 Q A A A B I A H A B D b 2 5 m a W c v U G F j a 2 F n Z S 5 4 b W w g o h g A K K A U A A A A A A A A A A A A A A A A A A A A A A A A A A A A h Y + x D o I w G I R f h X S n L e h A y E 8 Z X C U x I R r X p l R s h B 9 D i + X d H H w k X 0 G M o m 6 O d 9 9 d c n e / 3 i A f 2 y a 4 6 N 6 a D j M S U U 4 C j a q r D N Y Z G d w h T E g u Y C P V S d Y 6 m M J o 0 9 G a j B y d O 6 e M e e + p X 9 C u r 1 n M e c T 2 x b p U R 9 3 K 0 K B 1 E p U m n 1 b 1 v 0 U E 7 F 5 j R E y T J U 3 4 N A n Y 7 E F h 8 M v j i T 3 p j w m r o X F D r 4 X G c F s C m y W w 9 w X x A F B L A w Q U A A I A C A A i o Y d 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I q G H U i i K R 7 g O A A A A E Q A A A B M A H A B G b 3 J t d W x h c y 9 T Z W N 0 a W 9 u M S 5 t I K I Y A C i g F A A A A A A A A A A A A A A A A A A A A A A A A A A A A C t O T S 7 J z M 9 T C I b Q h t Y A U E s B A i 0 A F A A C A A g A I q G H U i o e J 9 O j A A A A 9 Q A A A B I A A A A A A A A A A A A A A A A A A A A A A E N v b m Z p Z y 9 Q Y W N r Y W d l L n h t b F B L A Q I t A B Q A A g A I A C K h h 1 I P y u m r p A A A A O k A A A A T A A A A A A A A A A A A A A A A A O 8 A A A B b Q 2 9 u d G V u d F 9 U e X B l c 1 0 u e G 1 s U E s B A i 0 A F A A C A A g A I q G H U i 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F 4 S k N N K / k l P g a W L i 1 w P h e I A A A A A A g A A A A A A A 2 Y A A M A A A A A Q A A A A U M l G U 3 B N 3 W s g 1 c 2 3 m J m l o w A A A A A E g A A A o A A A A B A A A A D o E Y T k k J N X / x F y 4 / l O u i 3 d U A A A A O r Z k Z u U j X S z s V w a m k k n j b 3 e l 7 Z u h t E n k 0 v K 5 O I n z E T + P b 3 B Q 7 9 j y Q X e h r 1 9 T N T D o L L b A O e E o 6 f d 4 5 9 H r X 0 m S 0 9 7 g j C / P 5 5 n 8 Z z 2 u n 1 W k a T p F A A A A L v J Q N c U B a A w Z j o X U s c L t N X Y L H h b < / D a t a M a s h u p > 
</file>

<file path=customXml/itemProps1.xml><?xml version="1.0" encoding="utf-8"?>
<ds:datastoreItem xmlns:ds="http://schemas.openxmlformats.org/officeDocument/2006/customXml" ds:itemID="{12B5A024-EECD-4B41-A6AA-702AB75A89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15</vt:i4>
      </vt:variant>
    </vt:vector>
  </HeadingPairs>
  <TitlesOfParts>
    <vt:vector size="31" baseType="lpstr">
      <vt:lpstr>SUMMARY</vt:lpstr>
      <vt:lpstr>1 - Sources &amp; Uses</vt:lpstr>
      <vt:lpstr>1 - Project Info</vt:lpstr>
      <vt:lpstr>1 - Leverage</vt:lpstr>
      <vt:lpstr>1 - Value Gap</vt:lpstr>
      <vt:lpstr>1 - Aff Gap</vt:lpstr>
      <vt:lpstr>2 - Sources &amp; Uses</vt:lpstr>
      <vt:lpstr>2 - Project Info</vt:lpstr>
      <vt:lpstr>2 - Leverage</vt:lpstr>
      <vt:lpstr>2 - Value Gap</vt:lpstr>
      <vt:lpstr>2 - Aff Gap</vt:lpstr>
      <vt:lpstr>3 - Sources &amp; Uses</vt:lpstr>
      <vt:lpstr>3 - Project Info</vt:lpstr>
      <vt:lpstr>3 - Leverage</vt:lpstr>
      <vt:lpstr>3 - Value Gap</vt:lpstr>
      <vt:lpstr>3 - Aff Gap</vt:lpstr>
      <vt:lpstr>'1 - Aff Gap'!Print_Area</vt:lpstr>
      <vt:lpstr>'1 - Leverage'!Print_Area</vt:lpstr>
      <vt:lpstr>'1 - Project Info'!Print_Area</vt:lpstr>
      <vt:lpstr>'1 - Sources &amp; Uses'!Print_Area</vt:lpstr>
      <vt:lpstr>'1 - Value Gap'!Print_Area</vt:lpstr>
      <vt:lpstr>'2 - Aff Gap'!Print_Area</vt:lpstr>
      <vt:lpstr>'2 - Leverage'!Print_Area</vt:lpstr>
      <vt:lpstr>'2 - Project Info'!Print_Area</vt:lpstr>
      <vt:lpstr>'2 - Sources &amp; Uses'!Print_Area</vt:lpstr>
      <vt:lpstr>'2 - Value Gap'!Print_Area</vt:lpstr>
      <vt:lpstr>'3 - Aff Gap'!Print_Area</vt:lpstr>
      <vt:lpstr>'3 - Leverage'!Print_Area</vt:lpstr>
      <vt:lpstr>'3 - Project Info'!Print_Area</vt:lpstr>
      <vt:lpstr>'3 - Sources &amp; Uses'!Print_Area</vt:lpstr>
      <vt:lpstr>'3 - Value Gap'!Print_Area</vt:lpstr>
    </vt:vector>
  </TitlesOfParts>
  <Company>Minnesota Housing Finance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administrator_mhfa</dc:creator>
  <cp:lastModifiedBy>Hedlund, Amanda (She/Her/Hers) (MHFA)</cp:lastModifiedBy>
  <cp:lastPrinted>2023-04-06T19:37:11Z</cp:lastPrinted>
  <dcterms:created xsi:type="dcterms:W3CDTF">2011-02-11T19:30:46Z</dcterms:created>
  <dcterms:modified xsi:type="dcterms:W3CDTF">2025-03-26T20:01:19Z</dcterms:modified>
</cp:coreProperties>
</file>